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935" yWindow="-105" windowWidth="23250" windowHeight="12570"/>
  </bookViews>
  <sheets>
    <sheet name="Rekapitulace stavby" sheetId="1" r:id="rId1"/>
    <sheet name="14_2025_01 - 1.NP" sheetId="2" r:id="rId2"/>
    <sheet name="14_2025_02 - 2.NP" sheetId="3" r:id="rId3"/>
    <sheet name="14_2025_03 - 3.NP" sheetId="4" r:id="rId4"/>
    <sheet name="Pokyny pro vyplnění" sheetId="5" r:id="rId5"/>
  </sheets>
  <definedNames>
    <definedName name="_xlnm._FilterDatabase" localSheetId="1" hidden="1">'14_2025_01 - 1.NP'!$C$103:$K$381</definedName>
    <definedName name="_xlnm._FilterDatabase" localSheetId="2" hidden="1">'14_2025_02 - 2.NP'!$C$103:$K$378</definedName>
    <definedName name="_xlnm._FilterDatabase" localSheetId="3" hidden="1">'14_2025_03 - 3.NP'!$C$102:$K$383</definedName>
    <definedName name="_xlnm.Print_Titles" localSheetId="1">'14_2025_01 - 1.NP'!$103:$103</definedName>
    <definedName name="_xlnm.Print_Titles" localSheetId="2">'14_2025_02 - 2.NP'!$103:$103</definedName>
    <definedName name="_xlnm.Print_Titles" localSheetId="3">'14_2025_03 - 3.NP'!$102:$102</definedName>
    <definedName name="_xlnm.Print_Titles" localSheetId="0">'Rekapitulace stavby'!$52:$52</definedName>
    <definedName name="_xlnm.Print_Area" localSheetId="1">'14_2025_01 - 1.NP'!$C$4:$J$39,'14_2025_01 - 1.NP'!$C$45:$J$85,'14_2025_01 - 1.NP'!$C$91:$K$381</definedName>
    <definedName name="_xlnm.Print_Area" localSheetId="2">'14_2025_02 - 2.NP'!$C$4:$J$39,'14_2025_02 - 2.NP'!$C$45:$J$85,'14_2025_02 - 2.NP'!$C$91:$K$378</definedName>
    <definedName name="_xlnm.Print_Area" localSheetId="3">'14_2025_03 - 3.NP'!$C$4:$J$39,'14_2025_03 - 3.NP'!$C$45:$J$84,'14_2025_03 - 3.NP'!$C$90:$K$383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382" i="4"/>
  <c r="BH382" i="4"/>
  <c r="BG382" i="4"/>
  <c r="BF382" i="4"/>
  <c r="T382" i="4"/>
  <c r="T381" i="4" s="1"/>
  <c r="T380" i="4" s="1"/>
  <c r="R382" i="4"/>
  <c r="R381" i="4"/>
  <c r="R380" i="4" s="1"/>
  <c r="P382" i="4"/>
  <c r="P381" i="4"/>
  <c r="P380" i="4"/>
  <c r="BI378" i="4"/>
  <c r="BH378" i="4"/>
  <c r="BG378" i="4"/>
  <c r="BF378" i="4"/>
  <c r="T378" i="4"/>
  <c r="R378" i="4"/>
  <c r="P378" i="4"/>
  <c r="BI376" i="4"/>
  <c r="BH376" i="4"/>
  <c r="BG376" i="4"/>
  <c r="BF376" i="4"/>
  <c r="T376" i="4"/>
  <c r="R376" i="4"/>
  <c r="P376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70" i="4"/>
  <c r="BH370" i="4"/>
  <c r="BG370" i="4"/>
  <c r="BF370" i="4"/>
  <c r="T370" i="4"/>
  <c r="R370" i="4"/>
  <c r="P370" i="4"/>
  <c r="BI368" i="4"/>
  <c r="BH368" i="4"/>
  <c r="BG368" i="4"/>
  <c r="BF368" i="4"/>
  <c r="T368" i="4"/>
  <c r="R368" i="4"/>
  <c r="P368" i="4"/>
  <c r="BI366" i="4"/>
  <c r="BH366" i="4"/>
  <c r="BG366" i="4"/>
  <c r="BF366" i="4"/>
  <c r="T366" i="4"/>
  <c r="R366" i="4"/>
  <c r="P366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R362" i="4"/>
  <c r="P362" i="4"/>
  <c r="BI360" i="4"/>
  <c r="BH360" i="4"/>
  <c r="BG360" i="4"/>
  <c r="BF360" i="4"/>
  <c r="T360" i="4"/>
  <c r="R360" i="4"/>
  <c r="P360" i="4"/>
  <c r="BI358" i="4"/>
  <c r="BH358" i="4"/>
  <c r="BG358" i="4"/>
  <c r="BF358" i="4"/>
  <c r="T358" i="4"/>
  <c r="R358" i="4"/>
  <c r="P358" i="4"/>
  <c r="BI355" i="4"/>
  <c r="BH355" i="4"/>
  <c r="BG355" i="4"/>
  <c r="BF355" i="4"/>
  <c r="T355" i="4"/>
  <c r="R355" i="4"/>
  <c r="P355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8" i="4"/>
  <c r="BH348" i="4"/>
  <c r="BG348" i="4"/>
  <c r="BF348" i="4"/>
  <c r="T348" i="4"/>
  <c r="R348" i="4"/>
  <c r="P348" i="4"/>
  <c r="BI346" i="4"/>
  <c r="BH346" i="4"/>
  <c r="BG346" i="4"/>
  <c r="BF346" i="4"/>
  <c r="T346" i="4"/>
  <c r="R346" i="4"/>
  <c r="P346" i="4"/>
  <c r="BI344" i="4"/>
  <c r="BH344" i="4"/>
  <c r="BG344" i="4"/>
  <c r="BF344" i="4"/>
  <c r="T344" i="4"/>
  <c r="R344" i="4"/>
  <c r="P344" i="4"/>
  <c r="BI342" i="4"/>
  <c r="BH342" i="4"/>
  <c r="BG342" i="4"/>
  <c r="BF342" i="4"/>
  <c r="T342" i="4"/>
  <c r="R342" i="4"/>
  <c r="P342" i="4"/>
  <c r="BI340" i="4"/>
  <c r="BH340" i="4"/>
  <c r="BG340" i="4"/>
  <c r="BF340" i="4"/>
  <c r="T340" i="4"/>
  <c r="R340" i="4"/>
  <c r="P340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5" i="4"/>
  <c r="BH305" i="4"/>
  <c r="BG305" i="4"/>
  <c r="BF305" i="4"/>
  <c r="T305" i="4"/>
  <c r="R305" i="4"/>
  <c r="P305" i="4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2" i="4"/>
  <c r="BH282" i="4"/>
  <c r="BG282" i="4"/>
  <c r="BF282" i="4"/>
  <c r="T282" i="4"/>
  <c r="T281" i="4" s="1"/>
  <c r="R282" i="4"/>
  <c r="R281" i="4"/>
  <c r="P282" i="4"/>
  <c r="P281" i="4" s="1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T143" i="4"/>
  <c r="R144" i="4"/>
  <c r="R143" i="4"/>
  <c r="P144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J100" i="4"/>
  <c r="F99" i="4"/>
  <c r="F97" i="4"/>
  <c r="E95" i="4"/>
  <c r="J55" i="4"/>
  <c r="F54" i="4"/>
  <c r="F52" i="4"/>
  <c r="E50" i="4"/>
  <c r="J21" i="4"/>
  <c r="E21" i="4"/>
  <c r="J99" i="4" s="1"/>
  <c r="J20" i="4"/>
  <c r="J18" i="4"/>
  <c r="E18" i="4"/>
  <c r="F55" i="4" s="1"/>
  <c r="J17" i="4"/>
  <c r="J12" i="4"/>
  <c r="J52" i="4"/>
  <c r="E7" i="4"/>
  <c r="E48" i="4"/>
  <c r="J37" i="3"/>
  <c r="J36" i="3"/>
  <c r="AY56" i="1" s="1"/>
  <c r="J35" i="3"/>
  <c r="AX56" i="1" s="1"/>
  <c r="BI377" i="3"/>
  <c r="BH377" i="3"/>
  <c r="BG377" i="3"/>
  <c r="BF377" i="3"/>
  <c r="T377" i="3"/>
  <c r="T376" i="3" s="1"/>
  <c r="T375" i="3" s="1"/>
  <c r="R377" i="3"/>
  <c r="R376" i="3"/>
  <c r="R375" i="3" s="1"/>
  <c r="P377" i="3"/>
  <c r="P376" i="3" s="1"/>
  <c r="P375" i="3" s="1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7" i="3"/>
  <c r="BH367" i="3"/>
  <c r="BG367" i="3"/>
  <c r="BF367" i="3"/>
  <c r="T367" i="3"/>
  <c r="R367" i="3"/>
  <c r="P367" i="3"/>
  <c r="BI365" i="3"/>
  <c r="BH365" i="3"/>
  <c r="BG365" i="3"/>
  <c r="BF365" i="3"/>
  <c r="T365" i="3"/>
  <c r="R365" i="3"/>
  <c r="P365" i="3"/>
  <c r="BI363" i="3"/>
  <c r="BH363" i="3"/>
  <c r="BG363" i="3"/>
  <c r="BF363" i="3"/>
  <c r="T363" i="3"/>
  <c r="R363" i="3"/>
  <c r="P363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T278" i="3"/>
  <c r="R279" i="3"/>
  <c r="R278" i="3"/>
  <c r="P279" i="3"/>
  <c r="P278" i="3"/>
  <c r="BI276" i="3"/>
  <c r="BH276" i="3"/>
  <c r="BG276" i="3"/>
  <c r="BF276" i="3"/>
  <c r="T276" i="3"/>
  <c r="T275" i="3" s="1"/>
  <c r="R276" i="3"/>
  <c r="R275" i="3"/>
  <c r="P276" i="3"/>
  <c r="P275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T144" i="3"/>
  <c r="R145" i="3"/>
  <c r="R144" i="3"/>
  <c r="P145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J101" i="3"/>
  <c r="F100" i="3"/>
  <c r="F98" i="3"/>
  <c r="E96" i="3"/>
  <c r="J55" i="3"/>
  <c r="F54" i="3"/>
  <c r="F52" i="3"/>
  <c r="E50" i="3"/>
  <c r="J21" i="3"/>
  <c r="E21" i="3"/>
  <c r="J54" i="3" s="1"/>
  <c r="J20" i="3"/>
  <c r="J18" i="3"/>
  <c r="E18" i="3"/>
  <c r="F101" i="3" s="1"/>
  <c r="J17" i="3"/>
  <c r="J12" i="3"/>
  <c r="J52" i="3"/>
  <c r="E7" i="3"/>
  <c r="E94" i="3"/>
  <c r="J37" i="2"/>
  <c r="J36" i="2"/>
  <c r="AY55" i="1" s="1"/>
  <c r="J35" i="2"/>
  <c r="AX55" i="1" s="1"/>
  <c r="BI380" i="2"/>
  <c r="BH380" i="2"/>
  <c r="BG380" i="2"/>
  <c r="BF380" i="2"/>
  <c r="T380" i="2"/>
  <c r="T379" i="2" s="1"/>
  <c r="T378" i="2" s="1"/>
  <c r="R380" i="2"/>
  <c r="R379" i="2"/>
  <c r="R378" i="2" s="1"/>
  <c r="P380" i="2"/>
  <c r="P379" i="2" s="1"/>
  <c r="P378" i="2" s="1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T278" i="2" s="1"/>
  <c r="R279" i="2"/>
  <c r="R278" i="2"/>
  <c r="P279" i="2"/>
  <c r="P278" i="2" s="1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T145" i="2"/>
  <c r="R146" i="2"/>
  <c r="R145" i="2"/>
  <c r="P146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J101" i="2"/>
  <c r="F100" i="2"/>
  <c r="F98" i="2"/>
  <c r="E96" i="2"/>
  <c r="J55" i="2"/>
  <c r="F54" i="2"/>
  <c r="F52" i="2"/>
  <c r="E50" i="2"/>
  <c r="J21" i="2"/>
  <c r="E21" i="2"/>
  <c r="J100" i="2" s="1"/>
  <c r="J20" i="2"/>
  <c r="J18" i="2"/>
  <c r="E18" i="2"/>
  <c r="F101" i="2" s="1"/>
  <c r="J17" i="2"/>
  <c r="J12" i="2"/>
  <c r="J52" i="2" s="1"/>
  <c r="E7" i="2"/>
  <c r="E94" i="2" s="1"/>
  <c r="L50" i="1"/>
  <c r="AM50" i="1"/>
  <c r="AM49" i="1"/>
  <c r="L49" i="1"/>
  <c r="AM47" i="1"/>
  <c r="L47" i="1"/>
  <c r="L45" i="1"/>
  <c r="L44" i="1"/>
  <c r="J319" i="2"/>
  <c r="J279" i="2"/>
  <c r="J240" i="2"/>
  <c r="J188" i="2"/>
  <c r="BK120" i="2"/>
  <c r="BK337" i="2"/>
  <c r="BK279" i="2"/>
  <c r="J213" i="2"/>
  <c r="J162" i="2"/>
  <c r="J374" i="2"/>
  <c r="BK126" i="2"/>
  <c r="BK331" i="2"/>
  <c r="BK201" i="2"/>
  <c r="J152" i="2"/>
  <c r="BK338" i="3"/>
  <c r="J272" i="3"/>
  <c r="J192" i="3"/>
  <c r="J131" i="3"/>
  <c r="J269" i="3"/>
  <c r="BK201" i="3"/>
  <c r="J125" i="3"/>
  <c r="BK323" i="3"/>
  <c r="BK269" i="3"/>
  <c r="J227" i="3"/>
  <c r="J155" i="3"/>
  <c r="J323" i="3"/>
  <c r="J258" i="3"/>
  <c r="BK195" i="3"/>
  <c r="BK125" i="3"/>
  <c r="BK299" i="4"/>
  <c r="BK266" i="4"/>
  <c r="BK190" i="4"/>
  <c r="J168" i="4"/>
  <c r="J272" i="4"/>
  <c r="BK202" i="4"/>
  <c r="BK122" i="4"/>
  <c r="BK326" i="4"/>
  <c r="J295" i="4"/>
  <c r="BK278" i="4"/>
  <c r="BK263" i="4"/>
  <c r="J245" i="4"/>
  <c r="J191" i="4"/>
  <c r="BK124" i="4"/>
  <c r="BK340" i="4"/>
  <c r="BK222" i="4"/>
  <c r="J150" i="4"/>
  <c r="J353" i="2"/>
  <c r="J298" i="2"/>
  <c r="BK263" i="2"/>
  <c r="BK203" i="2"/>
  <c r="BK165" i="2"/>
  <c r="J341" i="2"/>
  <c r="J288" i="2"/>
  <c r="BK217" i="2"/>
  <c r="J171" i="2"/>
  <c r="BK111" i="2"/>
  <c r="J150" i="2"/>
  <c r="J356" i="2"/>
  <c r="BK301" i="2"/>
  <c r="BK275" i="2"/>
  <c r="J260" i="2"/>
  <c r="J237" i="2"/>
  <c r="J190" i="2"/>
  <c r="BK371" i="3"/>
  <c r="J294" i="3"/>
  <c r="BK215" i="3"/>
  <c r="J166" i="3"/>
  <c r="BK328" i="3"/>
  <c r="BK233" i="3"/>
  <c r="BK178" i="3"/>
  <c r="J365" i="3"/>
  <c r="J308" i="3"/>
  <c r="BK260" i="3"/>
  <c r="BK175" i="3"/>
  <c r="BK369" i="3"/>
  <c r="J290" i="3"/>
  <c r="J221" i="3"/>
  <c r="BK113" i="3"/>
  <c r="BK314" i="4"/>
  <c r="J259" i="4"/>
  <c r="J185" i="4"/>
  <c r="J117" i="4"/>
  <c r="J279" i="4"/>
  <c r="BK215" i="4"/>
  <c r="BK115" i="4"/>
  <c r="J324" i="4"/>
  <c r="BK238" i="4"/>
  <c r="J176" i="4"/>
  <c r="J128" i="4"/>
  <c r="J335" i="4"/>
  <c r="J182" i="4"/>
  <c r="J139" i="4"/>
  <c r="J339" i="2"/>
  <c r="BK292" i="2"/>
  <c r="BK246" i="2"/>
  <c r="J193" i="2"/>
  <c r="BK122" i="2"/>
  <c r="J346" i="2"/>
  <c r="BK260" i="2"/>
  <c r="J210" i="2"/>
  <c r="BK179" i="2"/>
  <c r="AS54" i="1"/>
  <c r="BK143" i="2"/>
  <c r="J314" i="3"/>
  <c r="BK223" i="3"/>
  <c r="BK182" i="3"/>
  <c r="BK350" i="3"/>
  <c r="BK244" i="3"/>
  <c r="J231" i="3"/>
  <c r="BK161" i="3"/>
  <c r="J340" i="3"/>
  <c r="J298" i="3"/>
  <c r="BK225" i="3"/>
  <c r="BK131" i="3"/>
  <c r="BK347" i="3"/>
  <c r="BK253" i="3"/>
  <c r="BK210" i="3"/>
  <c r="J127" i="3"/>
  <c r="BK305" i="4"/>
  <c r="J256" i="4"/>
  <c r="BK181" i="4"/>
  <c r="J370" i="4"/>
  <c r="BK316" i="4"/>
  <c r="BK206" i="4"/>
  <c r="J362" i="4"/>
  <c r="J253" i="4"/>
  <c r="BK208" i="4"/>
  <c r="BK163" i="4"/>
  <c r="BK337" i="4"/>
  <c r="J234" i="4"/>
  <c r="J172" i="4"/>
  <c r="J130" i="4"/>
  <c r="J326" i="2"/>
  <c r="J265" i="2"/>
  <c r="BK237" i="2"/>
  <c r="BK171" i="2"/>
  <c r="J370" i="2"/>
  <c r="BK303" i="2"/>
  <c r="J229" i="2"/>
  <c r="BK167" i="2"/>
  <c r="BK109" i="2"/>
  <c r="BK141" i="2"/>
  <c r="J358" i="2"/>
  <c r="J284" i="2"/>
  <c r="BK262" i="2"/>
  <c r="BK249" i="2"/>
  <c r="J211" i="2"/>
  <c r="BK156" i="2"/>
  <c r="J318" i="3"/>
  <c r="J244" i="3"/>
  <c r="J168" i="3"/>
  <c r="J320" i="3"/>
  <c r="J239" i="3"/>
  <c r="J164" i="3"/>
  <c r="BK111" i="3"/>
  <c r="J296" i="3"/>
  <c r="J250" i="3"/>
  <c r="BK183" i="3"/>
  <c r="BK340" i="3"/>
  <c r="BK286" i="3"/>
  <c r="J219" i="3"/>
  <c r="J136" i="3"/>
  <c r="J322" i="4"/>
  <c r="J287" i="4"/>
  <c r="J202" i="4"/>
  <c r="BK172" i="4"/>
  <c r="BK350" i="4"/>
  <c r="BK287" i="4"/>
  <c r="J158" i="4"/>
  <c r="BK108" i="4"/>
  <c r="BK307" i="4"/>
  <c r="BK216" i="4"/>
  <c r="BK171" i="4"/>
  <c r="J355" i="4"/>
  <c r="J200" i="4"/>
  <c r="J160" i="4"/>
  <c r="BK335" i="2"/>
  <c r="BK307" i="2"/>
  <c r="BK272" i="2"/>
  <c r="J231" i="2"/>
  <c r="J180" i="2"/>
  <c r="BK162" i="2"/>
  <c r="BK372" i="2"/>
  <c r="J323" i="2"/>
  <c r="J262" i="2"/>
  <c r="BK225" i="2"/>
  <c r="BK193" i="2"/>
  <c r="J141" i="2"/>
  <c r="J107" i="2"/>
  <c r="J143" i="2"/>
  <c r="BK121" i="2"/>
  <c r="J343" i="2"/>
  <c r="J217" i="2"/>
  <c r="J167" i="2"/>
  <c r="J128" i="2"/>
  <c r="J330" i="3"/>
  <c r="BK250" i="3"/>
  <c r="BK205" i="3"/>
  <c r="BK153" i="3"/>
  <c r="BK109" i="3"/>
  <c r="J325" i="3"/>
  <c r="J241" i="3"/>
  <c r="J179" i="3"/>
  <c r="BK157" i="3"/>
  <c r="J116" i="3"/>
  <c r="J310" i="3"/>
  <c r="BK290" i="3"/>
  <c r="BK247" i="3"/>
  <c r="BK179" i="3"/>
  <c r="J371" i="3"/>
  <c r="J353" i="3"/>
  <c r="J288" i="3"/>
  <c r="J245" i="3"/>
  <c r="BK173" i="3"/>
  <c r="J368" i="4"/>
  <c r="BK310" i="4"/>
  <c r="J275" i="4"/>
  <c r="J247" i="4"/>
  <c r="BK184" i="4"/>
  <c r="BK135" i="4"/>
  <c r="J291" i="4"/>
  <c r="BK228" i="4"/>
  <c r="BK169" i="4"/>
  <c r="J110" i="4"/>
  <c r="J344" i="4"/>
  <c r="J297" i="4"/>
  <c r="BK289" i="4"/>
  <c r="BK282" i="4"/>
  <c r="BK275" i="4"/>
  <c r="BK262" i="4"/>
  <c r="BK250" i="4"/>
  <c r="J206" i="4"/>
  <c r="BK175" i="4"/>
  <c r="J106" i="4"/>
  <c r="J326" i="4"/>
  <c r="J250" i="4"/>
  <c r="J216" i="4"/>
  <c r="J169" i="4"/>
  <c r="BK133" i="4"/>
  <c r="BK343" i="2"/>
  <c r="J309" i="2"/>
  <c r="BK270" i="2"/>
  <c r="J249" i="2"/>
  <c r="BK223" i="2"/>
  <c r="BK174" i="2"/>
  <c r="J116" i="2"/>
  <c r="BK356" i="2"/>
  <c r="J317" i="2"/>
  <c r="J259" i="2"/>
  <c r="J206" i="2"/>
  <c r="BK181" i="2"/>
  <c r="BK139" i="2"/>
  <c r="J376" i="2"/>
  <c r="BK137" i="2"/>
  <c r="J111" i="2"/>
  <c r="BK319" i="2"/>
  <c r="BK286" i="2"/>
  <c r="BK282" i="2"/>
  <c r="J263" i="2"/>
  <c r="J246" i="2"/>
  <c r="J223" i="2"/>
  <c r="BK180" i="2"/>
  <c r="J130" i="2"/>
  <c r="J334" i="3"/>
  <c r="J273" i="3"/>
  <c r="J233" i="3"/>
  <c r="J189" i="3"/>
  <c r="J111" i="3"/>
  <c r="J316" i="3"/>
  <c r="BK242" i="3"/>
  <c r="J197" i="3"/>
  <c r="J159" i="3"/>
  <c r="J129" i="3"/>
  <c r="BK357" i="3"/>
  <c r="BK292" i="3"/>
  <c r="BK229" i="3"/>
  <c r="BK189" i="3"/>
  <c r="J161" i="3"/>
  <c r="BK343" i="3"/>
  <c r="BK296" i="3"/>
  <c r="BK239" i="3"/>
  <c r="J193" i="3"/>
  <c r="J151" i="3"/>
  <c r="BK335" i="4"/>
  <c r="J303" i="4"/>
  <c r="BK270" i="4"/>
  <c r="J208" i="4"/>
  <c r="J171" i="4"/>
  <c r="J374" i="4"/>
  <c r="BK346" i="4"/>
  <c r="J262" i="4"/>
  <c r="BK193" i="4"/>
  <c r="J135" i="4"/>
  <c r="BK366" i="4"/>
  <c r="BK312" i="4"/>
  <c r="J224" i="4"/>
  <c r="BK182" i="4"/>
  <c r="J144" i="4"/>
  <c r="BK372" i="4"/>
  <c r="J265" i="4"/>
  <c r="J226" i="4"/>
  <c r="J174" i="4"/>
  <c r="J124" i="4"/>
  <c r="BK360" i="2"/>
  <c r="J301" i="2"/>
  <c r="BK267" i="2"/>
  <c r="BK239" i="2"/>
  <c r="J208" i="2"/>
  <c r="BK170" i="2"/>
  <c r="J380" i="2"/>
  <c r="J331" i="2"/>
  <c r="J292" i="2"/>
  <c r="J251" i="2"/>
  <c r="J201" i="2"/>
  <c r="J165" i="2"/>
  <c r="BK130" i="2"/>
  <c r="BK107" i="2"/>
  <c r="BK333" i="2"/>
  <c r="J214" i="2"/>
  <c r="BK187" i="2"/>
  <c r="BK118" i="2"/>
  <c r="J345" i="3"/>
  <c r="J282" i="3"/>
  <c r="BK235" i="3"/>
  <c r="J190" i="3"/>
  <c r="J142" i="3"/>
  <c r="BK107" i="3"/>
  <c r="BK267" i="3"/>
  <c r="BK181" i="3"/>
  <c r="BK140" i="3"/>
  <c r="J113" i="3"/>
  <c r="J312" i="3"/>
  <c r="BK273" i="3"/>
  <c r="J242" i="3"/>
  <c r="J178" i="3"/>
  <c r="J107" i="3"/>
  <c r="BK306" i="3"/>
  <c r="BK279" i="3"/>
  <c r="J229" i="3"/>
  <c r="J181" i="3"/>
  <c r="J376" i="4"/>
  <c r="J318" i="4"/>
  <c r="J282" i="4"/>
  <c r="J211" i="4"/>
  <c r="BK188" i="4"/>
  <c r="J122" i="4"/>
  <c r="J340" i="4"/>
  <c r="BK303" i="4"/>
  <c r="BK234" i="4"/>
  <c r="BK160" i="4"/>
  <c r="BK348" i="4"/>
  <c r="J310" i="4"/>
  <c r="J236" i="4"/>
  <c r="BK179" i="4"/>
  <c r="J133" i="4"/>
  <c r="BK110" i="4"/>
  <c r="J278" i="4"/>
  <c r="J218" i="4"/>
  <c r="J184" i="4"/>
  <c r="BK141" i="4"/>
  <c r="J348" i="2"/>
  <c r="BK305" i="2"/>
  <c r="BK284" i="2"/>
  <c r="J243" i="2"/>
  <c r="BK206" i="2"/>
  <c r="J179" i="2"/>
  <c r="J118" i="2"/>
  <c r="BK353" i="2"/>
  <c r="J313" i="2"/>
  <c r="BK258" i="2"/>
  <c r="BK208" i="2"/>
  <c r="J182" i="2"/>
  <c r="BK132" i="2"/>
  <c r="J156" i="2"/>
  <c r="J120" i="2"/>
  <c r="J321" i="2"/>
  <c r="J303" i="2"/>
  <c r="J276" i="2"/>
  <c r="BK259" i="2"/>
  <c r="BK245" i="2"/>
  <c r="J225" i="2"/>
  <c r="J170" i="2"/>
  <c r="J109" i="2"/>
  <c r="J363" i="3"/>
  <c r="BK276" i="3"/>
  <c r="J225" i="3"/>
  <c r="J199" i="3"/>
  <c r="BK136" i="3"/>
  <c r="J347" i="3"/>
  <c r="BK264" i="3"/>
  <c r="BK227" i="3"/>
  <c r="J176" i="3"/>
  <c r="BK127" i="3"/>
  <c r="BK330" i="3"/>
  <c r="J306" i="3"/>
  <c r="J259" i="3"/>
  <c r="BK190" i="3"/>
  <c r="BK129" i="3"/>
  <c r="J367" i="3"/>
  <c r="BK302" i="3"/>
  <c r="BK266" i="3"/>
  <c r="J201" i="3"/>
  <c r="BK172" i="3"/>
  <c r="BK362" i="4"/>
  <c r="BK301" i="4"/>
  <c r="BK272" i="4"/>
  <c r="BK226" i="4"/>
  <c r="J187" i="4"/>
  <c r="J148" i="4"/>
  <c r="J366" i="4"/>
  <c r="J305" i="4"/>
  <c r="BK244" i="4"/>
  <c r="BK219" i="4"/>
  <c r="BK144" i="4"/>
  <c r="J360" i="4"/>
  <c r="J337" i="4"/>
  <c r="BK251" i="4"/>
  <c r="BK185" i="4"/>
  <c r="BK150" i="4"/>
  <c r="BK382" i="4"/>
  <c r="BK328" i="4"/>
  <c r="BK224" i="4"/>
  <c r="BK187" i="4"/>
  <c r="J152" i="4"/>
  <c r="BK358" i="2"/>
  <c r="BK296" i="2"/>
  <c r="J258" i="2"/>
  <c r="J221" i="2"/>
  <c r="BK211" i="2"/>
  <c r="BK173" i="2"/>
  <c r="J113" i="2"/>
  <c r="J350" i="2"/>
  <c r="J294" i="2"/>
  <c r="BK248" i="2"/>
  <c r="J203" i="2"/>
  <c r="J177" i="2"/>
  <c r="J126" i="2"/>
  <c r="J173" i="2"/>
  <c r="J139" i="2"/>
  <c r="J360" i="2"/>
  <c r="BK309" i="2"/>
  <c r="BK177" i="2"/>
  <c r="BK373" i="3"/>
  <c r="J304" i="3"/>
  <c r="J237" i="3"/>
  <c r="J212" i="3"/>
  <c r="J170" i="3"/>
  <c r="BK363" i="3"/>
  <c r="BK300" i="3"/>
  <c r="BK219" i="3"/>
  <c r="J169" i="3"/>
  <c r="J134" i="3"/>
  <c r="BK361" i="3"/>
  <c r="J302" i="3"/>
  <c r="BK256" i="3"/>
  <c r="BK213" i="3"/>
  <c r="BK168" i="3"/>
  <c r="BK359" i="3"/>
  <c r="BK308" i="3"/>
  <c r="J284" i="3"/>
  <c r="BK231" i="3"/>
  <c r="BK164" i="3"/>
  <c r="J358" i="4"/>
  <c r="J307" i="4"/>
  <c r="J254" i="4"/>
  <c r="BK200" i="4"/>
  <c r="BK176" i="4"/>
  <c r="J312" i="4"/>
  <c r="J261" i="4"/>
  <c r="BK213" i="4"/>
  <c r="J141" i="4"/>
  <c r="BK352" i="4"/>
  <c r="BK318" i="4"/>
  <c r="BK293" i="4"/>
  <c r="J285" i="4"/>
  <c r="BK279" i="4"/>
  <c r="J273" i="4"/>
  <c r="BK256" i="4"/>
  <c r="J232" i="4"/>
  <c r="J180" i="4"/>
  <c r="BK137" i="4"/>
  <c r="BK358" i="4"/>
  <c r="J268" i="4"/>
  <c r="J188" i="4"/>
  <c r="BK158" i="4"/>
  <c r="BK364" i="2"/>
  <c r="BK323" i="2"/>
  <c r="BK276" i="2"/>
  <c r="J242" i="2"/>
  <c r="BK213" i="2"/>
  <c r="J181" i="2"/>
  <c r="J132" i="2"/>
  <c r="BK370" i="2"/>
  <c r="J328" i="2"/>
  <c r="J267" i="2"/>
  <c r="BK227" i="2"/>
  <c r="J195" i="2"/>
  <c r="J160" i="2"/>
  <c r="J174" i="2"/>
  <c r="J124" i="2"/>
  <c r="J335" i="2"/>
  <c r="J290" i="2"/>
  <c r="J270" i="2"/>
  <c r="J256" i="2"/>
  <c r="BK243" i="2"/>
  <c r="BK210" i="2"/>
  <c r="BK154" i="2"/>
  <c r="BK355" i="3"/>
  <c r="J328" i="3"/>
  <c r="BK245" i="3"/>
  <c r="BK197" i="3"/>
  <c r="BK134" i="3"/>
  <c r="BK345" i="3"/>
  <c r="BK270" i="3"/>
  <c r="BK216" i="3"/>
  <c r="BK170" i="3"/>
  <c r="BK120" i="3"/>
  <c r="BK316" i="3"/>
  <c r="J270" i="3"/>
  <c r="J253" i="3"/>
  <c r="J182" i="3"/>
  <c r="J118" i="3"/>
  <c r="J357" i="3"/>
  <c r="BK304" i="3"/>
  <c r="J276" i="3"/>
  <c r="J205" i="3"/>
  <c r="BK138" i="3"/>
  <c r="J320" i="4"/>
  <c r="BK285" i="4"/>
  <c r="J228" i="4"/>
  <c r="J196" i="4"/>
  <c r="BK139" i="4"/>
  <c r="BK355" i="4"/>
  <c r="J330" i="4"/>
  <c r="J240" i="4"/>
  <c r="BK168" i="4"/>
  <c r="BK126" i="4"/>
  <c r="J350" i="4"/>
  <c r="BK254" i="4"/>
  <c r="BK211" i="4"/>
  <c r="BK167" i="4"/>
  <c r="BK117" i="4"/>
  <c r="J352" i="4"/>
  <c r="J248" i="4"/>
  <c r="BK196" i="4"/>
  <c r="J163" i="4"/>
  <c r="BK106" i="4"/>
  <c r="BK350" i="2"/>
  <c r="BK313" i="2"/>
  <c r="BK256" i="2"/>
  <c r="BK219" i="2"/>
  <c r="J176" i="2"/>
  <c r="J146" i="2"/>
  <c r="BK362" i="2"/>
  <c r="BK321" i="2"/>
  <c r="J269" i="2"/>
  <c r="J239" i="2"/>
  <c r="J191" i="2"/>
  <c r="BK150" i="2"/>
  <c r="J122" i="2"/>
  <c r="J362" i="2"/>
  <c r="BK317" i="2"/>
  <c r="J197" i="2"/>
  <c r="BK176" i="2"/>
  <c r="J377" i="3"/>
  <c r="J332" i="3"/>
  <c r="J247" i="3"/>
  <c r="BK203" i="3"/>
  <c r="BK169" i="3"/>
  <c r="BK334" i="3"/>
  <c r="BK272" i="3"/>
  <c r="J203" i="3"/>
  <c r="J175" i="3"/>
  <c r="J123" i="3"/>
  <c r="BK325" i="3"/>
  <c r="J266" i="3"/>
  <c r="BK212" i="3"/>
  <c r="BK159" i="3"/>
  <c r="J361" i="3"/>
  <c r="BK320" i="3"/>
  <c r="J292" i="3"/>
  <c r="BK199" i="3"/>
  <c r="J140" i="3"/>
  <c r="BK360" i="4"/>
  <c r="BK297" i="4"/>
  <c r="J244" i="4"/>
  <c r="BK198" i="4"/>
  <c r="BK154" i="4"/>
  <c r="J364" i="4"/>
  <c r="BK273" i="4"/>
  <c r="J222" i="4"/>
  <c r="BK148" i="4"/>
  <c r="J112" i="4"/>
  <c r="BK330" i="4"/>
  <c r="BK247" i="4"/>
  <c r="J193" i="4"/>
  <c r="BK120" i="4"/>
  <c r="BK378" i="4"/>
  <c r="J266" i="4"/>
  <c r="J198" i="4"/>
  <c r="BK156" i="4"/>
  <c r="BK380" i="2"/>
  <c r="J337" i="2"/>
  <c r="BK294" i="2"/>
  <c r="BK253" i="2"/>
  <c r="J227" i="2"/>
  <c r="BK197" i="2"/>
  <c r="BK160" i="2"/>
  <c r="BK376" i="2"/>
  <c r="BK326" i="2"/>
  <c r="BK265" i="2"/>
  <c r="J245" i="2"/>
  <c r="BK199" i="2"/>
  <c r="BK152" i="2"/>
  <c r="J368" i="2"/>
  <c r="BK146" i="2"/>
  <c r="BK366" i="2"/>
  <c r="J311" i="2"/>
  <c r="BK288" i="2"/>
  <c r="J273" i="2"/>
  <c r="J253" i="2"/>
  <c r="J235" i="2"/>
  <c r="BK195" i="2"/>
  <c r="J135" i="2"/>
  <c r="BK336" i="3"/>
  <c r="BK251" i="3"/>
  <c r="J210" i="3"/>
  <c r="J187" i="3"/>
  <c r="BK118" i="3"/>
  <c r="J336" i="3"/>
  <c r="J248" i="3"/>
  <c r="J186" i="3"/>
  <c r="BK142" i="3"/>
  <c r="J121" i="3"/>
  <c r="BK314" i="3"/>
  <c r="J267" i="3"/>
  <c r="J223" i="3"/>
  <c r="J173" i="3"/>
  <c r="BK116" i="3"/>
  <c r="BK310" i="3"/>
  <c r="BK282" i="3"/>
  <c r="BK248" i="3"/>
  <c r="J184" i="3"/>
  <c r="J109" i="3"/>
  <c r="J316" i="4"/>
  <c r="BK295" i="4"/>
  <c r="BK253" i="4"/>
  <c r="J179" i="4"/>
  <c r="J372" i="4"/>
  <c r="BK332" i="4"/>
  <c r="BK232" i="4"/>
  <c r="J190" i="4"/>
  <c r="BK130" i="4"/>
  <c r="J346" i="4"/>
  <c r="BK322" i="4"/>
  <c r="J242" i="4"/>
  <c r="BK204" i="4"/>
  <c r="BK178" i="4"/>
  <c r="BK119" i="4"/>
  <c r="J270" i="4"/>
  <c r="BK240" i="4"/>
  <c r="J167" i="4"/>
  <c r="J137" i="4"/>
  <c r="BK346" i="2"/>
  <c r="BK290" i="2"/>
  <c r="J248" i="2"/>
  <c r="J199" i="2"/>
  <c r="J137" i="2"/>
  <c r="BK368" i="2"/>
  <c r="BK311" i="2"/>
  <c r="BK235" i="2"/>
  <c r="BK185" i="2"/>
  <c r="BK116" i="2"/>
  <c r="J154" i="2"/>
  <c r="J366" i="2"/>
  <c r="J315" i="2"/>
  <c r="BK188" i="2"/>
  <c r="BK367" i="3"/>
  <c r="BK284" i="3"/>
  <c r="BK221" i="3"/>
  <c r="J183" i="3"/>
  <c r="J343" i="3"/>
  <c r="J260" i="3"/>
  <c r="BK192" i="3"/>
  <c r="J149" i="3"/>
  <c r="J338" i="3"/>
  <c r="J262" i="3"/>
  <c r="BK186" i="3"/>
  <c r="BK121" i="3"/>
  <c r="J300" i="3"/>
  <c r="J208" i="3"/>
  <c r="BK149" i="3"/>
  <c r="BK324" i="4"/>
  <c r="J289" i="4"/>
  <c r="J213" i="4"/>
  <c r="J342" i="4"/>
  <c r="J238" i="4"/>
  <c r="J156" i="4"/>
  <c r="BK374" i="4"/>
  <c r="J301" i="4"/>
  <c r="BK291" i="4"/>
  <c r="J276" i="4"/>
  <c r="BK259" i="4"/>
  <c r="J215" i="4"/>
  <c r="BK165" i="4"/>
  <c r="J378" i="4"/>
  <c r="BK236" i="4"/>
  <c r="J181" i="4"/>
  <c r="J115" i="4"/>
  <c r="J333" i="2"/>
  <c r="J286" i="2"/>
  <c r="J233" i="2"/>
  <c r="BK191" i="2"/>
  <c r="J158" i="2"/>
  <c r="BK374" i="2"/>
  <c r="BK298" i="2"/>
  <c r="BK242" i="2"/>
  <c r="J187" i="2"/>
  <c r="BK124" i="2"/>
  <c r="BK169" i="2"/>
  <c r="J364" i="2"/>
  <c r="J305" i="2"/>
  <c r="J272" i="2"/>
  <c r="BK251" i="2"/>
  <c r="BK233" i="2"/>
  <c r="J169" i="2"/>
  <c r="BK377" i="3"/>
  <c r="J256" i="3"/>
  <c r="BK208" i="3"/>
  <c r="BK176" i="3"/>
  <c r="BK353" i="3"/>
  <c r="BK262" i="3"/>
  <c r="BK187" i="3"/>
  <c r="BK145" i="3"/>
  <c r="BK332" i="3"/>
  <c r="J264" i="3"/>
  <c r="J215" i="3"/>
  <c r="J138" i="3"/>
  <c r="BK312" i="3"/>
  <c r="J251" i="3"/>
  <c r="BK166" i="3"/>
  <c r="BK364" i="4"/>
  <c r="J293" i="4"/>
  <c r="J251" i="4"/>
  <c r="J178" i="4"/>
  <c r="BK368" i="4"/>
  <c r="J299" i="4"/>
  <c r="J230" i="4"/>
  <c r="BK152" i="4"/>
  <c r="BK342" i="4"/>
  <c r="BK248" i="4"/>
  <c r="BK194" i="4"/>
  <c r="J382" i="4"/>
  <c r="BK276" i="4"/>
  <c r="J219" i="4"/>
  <c r="J154" i="4"/>
  <c r="BK328" i="2"/>
  <c r="J275" i="2"/>
  <c r="BK229" i="2"/>
  <c r="BK184" i="2"/>
  <c r="J372" i="2"/>
  <c r="J307" i="2"/>
  <c r="BK221" i="2"/>
  <c r="J184" i="2"/>
  <c r="BK113" i="2"/>
  <c r="BK348" i="2"/>
  <c r="BK231" i="2"/>
  <c r="BK158" i="2"/>
  <c r="J369" i="3"/>
  <c r="BK259" i="3"/>
  <c r="J213" i="3"/>
  <c r="BK123" i="3"/>
  <c r="BK318" i="3"/>
  <c r="BK193" i="3"/>
  <c r="BK151" i="3"/>
  <c r="J359" i="3"/>
  <c r="BK258" i="3"/>
  <c r="BK184" i="3"/>
  <c r="J120" i="3"/>
  <c r="BK298" i="3"/>
  <c r="BK241" i="3"/>
  <c r="BK155" i="3"/>
  <c r="J328" i="4"/>
  <c r="BK268" i="4"/>
  <c r="J175" i="4"/>
  <c r="J348" i="4"/>
  <c r="BK245" i="4"/>
  <c r="BK191" i="4"/>
  <c r="BK128" i="4"/>
  <c r="BK320" i="4"/>
  <c r="BK218" i="4"/>
  <c r="BK174" i="4"/>
  <c r="BK370" i="4"/>
  <c r="BK242" i="4"/>
  <c r="J165" i="4"/>
  <c r="J108" i="4"/>
  <c r="BK315" i="2"/>
  <c r="BK273" i="2"/>
  <c r="BK214" i="2"/>
  <c r="J185" i="2"/>
  <c r="BK135" i="2"/>
  <c r="BK339" i="2"/>
  <c r="J282" i="2"/>
  <c r="J219" i="2"/>
  <c r="BK190" i="2"/>
  <c r="J121" i="2"/>
  <c r="BK128" i="2"/>
  <c r="BK341" i="2"/>
  <c r="J296" i="2"/>
  <c r="BK269" i="2"/>
  <c r="BK240" i="2"/>
  <c r="BK182" i="2"/>
  <c r="J373" i="3"/>
  <c r="BK288" i="3"/>
  <c r="J216" i="3"/>
  <c r="J172" i="3"/>
  <c r="BK365" i="3"/>
  <c r="J279" i="3"/>
  <c r="J195" i="3"/>
  <c r="J153" i="3"/>
  <c r="J350" i="3"/>
  <c r="J286" i="3"/>
  <c r="J235" i="3"/>
  <c r="J157" i="3"/>
  <c r="J355" i="3"/>
  <c r="BK294" i="3"/>
  <c r="BK237" i="3"/>
  <c r="J145" i="3"/>
  <c r="J332" i="4"/>
  <c r="BK261" i="4"/>
  <c r="J194" i="4"/>
  <c r="BK112" i="4"/>
  <c r="BK344" i="4"/>
  <c r="BK265" i="4"/>
  <c r="J204" i="4"/>
  <c r="J120" i="4"/>
  <c r="J314" i="4"/>
  <c r="BK230" i="4"/>
  <c r="J126" i="4"/>
  <c r="BK376" i="4"/>
  <c r="J263" i="4"/>
  <c r="BK180" i="4"/>
  <c r="J119" i="4"/>
  <c r="P106" i="2" l="1"/>
  <c r="BK115" i="2"/>
  <c r="J115" i="2" s="1"/>
  <c r="J62" i="2" s="1"/>
  <c r="BK123" i="2"/>
  <c r="J123" i="2"/>
  <c r="J63" i="2" s="1"/>
  <c r="BK134" i="2"/>
  <c r="J134" i="2" s="1"/>
  <c r="J64" i="2" s="1"/>
  <c r="BK149" i="2"/>
  <c r="J149" i="2"/>
  <c r="J67" i="2" s="1"/>
  <c r="BK164" i="2"/>
  <c r="J164" i="2" s="1"/>
  <c r="J68" i="2" s="1"/>
  <c r="BK194" i="2"/>
  <c r="J194" i="2"/>
  <c r="J69" i="2" s="1"/>
  <c r="BK205" i="2"/>
  <c r="J205" i="2" s="1"/>
  <c r="J70" i="2" s="1"/>
  <c r="BK216" i="2"/>
  <c r="J216" i="2"/>
  <c r="J71" i="2" s="1"/>
  <c r="BK228" i="2"/>
  <c r="J228" i="2" s="1"/>
  <c r="J72" i="2" s="1"/>
  <c r="BK232" i="2"/>
  <c r="J232" i="2"/>
  <c r="J73" i="2" s="1"/>
  <c r="BK255" i="2"/>
  <c r="J255" i="2" s="1"/>
  <c r="J74" i="2" s="1"/>
  <c r="R281" i="2"/>
  <c r="R300" i="2"/>
  <c r="P325" i="2"/>
  <c r="T330" i="2"/>
  <c r="R345" i="2"/>
  <c r="P355" i="2"/>
  <c r="P352" i="2" s="1"/>
  <c r="BK106" i="3"/>
  <c r="BK115" i="3"/>
  <c r="J115" i="3"/>
  <c r="J62" i="3" s="1"/>
  <c r="BK122" i="3"/>
  <c r="J122" i="3" s="1"/>
  <c r="J63" i="3" s="1"/>
  <c r="BK133" i="3"/>
  <c r="J133" i="3"/>
  <c r="J64" i="3" s="1"/>
  <c r="R148" i="3"/>
  <c r="R163" i="3"/>
  <c r="BK207" i="3"/>
  <c r="J207" i="3" s="1"/>
  <c r="J70" i="3" s="1"/>
  <c r="BK218" i="3"/>
  <c r="J218" i="3"/>
  <c r="J71" i="3" s="1"/>
  <c r="BK230" i="3"/>
  <c r="J230" i="3" s="1"/>
  <c r="J72" i="3" s="1"/>
  <c r="P234" i="3"/>
  <c r="P255" i="3"/>
  <c r="P281" i="3"/>
  <c r="P322" i="3"/>
  <c r="R327" i="3"/>
  <c r="P105" i="4"/>
  <c r="BK114" i="4"/>
  <c r="J114" i="4"/>
  <c r="J62" i="4" s="1"/>
  <c r="BK121" i="4"/>
  <c r="J121" i="4" s="1"/>
  <c r="J63" i="4" s="1"/>
  <c r="BK132" i="4"/>
  <c r="J132" i="4"/>
  <c r="J64" i="4" s="1"/>
  <c r="BK147" i="4"/>
  <c r="J147" i="4" s="1"/>
  <c r="J67" i="4" s="1"/>
  <c r="T147" i="4"/>
  <c r="R162" i="4"/>
  <c r="P199" i="4"/>
  <c r="BK210" i="4"/>
  <c r="J210" i="4" s="1"/>
  <c r="J70" i="4" s="1"/>
  <c r="T210" i="4"/>
  <c r="R221" i="4"/>
  <c r="P233" i="4"/>
  <c r="T233" i="4"/>
  <c r="T237" i="4"/>
  <c r="R258" i="4"/>
  <c r="T284" i="4"/>
  <c r="R309" i="4"/>
  <c r="P334" i="4"/>
  <c r="BK339" i="4"/>
  <c r="J339" i="4" s="1"/>
  <c r="J79" i="4" s="1"/>
  <c r="P357" i="4"/>
  <c r="P354" i="4"/>
  <c r="T106" i="2"/>
  <c r="T115" i="2"/>
  <c r="R123" i="2"/>
  <c r="T134" i="2"/>
  <c r="R149" i="2"/>
  <c r="T164" i="2"/>
  <c r="R194" i="2"/>
  <c r="R205" i="2"/>
  <c r="R216" i="2"/>
  <c r="P228" i="2"/>
  <c r="P232" i="2"/>
  <c r="T255" i="2"/>
  <c r="P281" i="2"/>
  <c r="P300" i="2"/>
  <c r="T325" i="2"/>
  <c r="R330" i="2"/>
  <c r="T345" i="2"/>
  <c r="BK355" i="2"/>
  <c r="J355" i="2" s="1"/>
  <c r="J82" i="2" s="1"/>
  <c r="T106" i="3"/>
  <c r="P115" i="3"/>
  <c r="P122" i="3"/>
  <c r="T133" i="3"/>
  <c r="T148" i="3"/>
  <c r="T163" i="3"/>
  <c r="R196" i="3"/>
  <c r="T207" i="3"/>
  <c r="T218" i="3"/>
  <c r="T230" i="3"/>
  <c r="T234" i="3"/>
  <c r="R255" i="3"/>
  <c r="T281" i="3"/>
  <c r="T322" i="3"/>
  <c r="P327" i="3"/>
  <c r="P342" i="3"/>
  <c r="T342" i="3"/>
  <c r="P352" i="3"/>
  <c r="P349" i="3" s="1"/>
  <c r="R352" i="3"/>
  <c r="R349" i="3" s="1"/>
  <c r="T105" i="4"/>
  <c r="T114" i="4"/>
  <c r="T121" i="4"/>
  <c r="R132" i="4"/>
  <c r="BK162" i="4"/>
  <c r="J162" i="4" s="1"/>
  <c r="J68" i="4" s="1"/>
  <c r="BK199" i="4"/>
  <c r="J199" i="4"/>
  <c r="J69" i="4" s="1"/>
  <c r="T199" i="4"/>
  <c r="R210" i="4"/>
  <c r="T221" i="4"/>
  <c r="R233" i="4"/>
  <c r="R237" i="4"/>
  <c r="P258" i="4"/>
  <c r="P284" i="4"/>
  <c r="BK309" i="4"/>
  <c r="J309" i="4"/>
  <c r="J77" i="4" s="1"/>
  <c r="BK334" i="4"/>
  <c r="J334" i="4" s="1"/>
  <c r="J78" i="4" s="1"/>
  <c r="T334" i="4"/>
  <c r="P339" i="4"/>
  <c r="BK357" i="4"/>
  <c r="J357" i="4"/>
  <c r="J81" i="4" s="1"/>
  <c r="BK106" i="2"/>
  <c r="J106" i="2" s="1"/>
  <c r="J61" i="2" s="1"/>
  <c r="P115" i="2"/>
  <c r="P123" i="2"/>
  <c r="P134" i="2"/>
  <c r="P149" i="2"/>
  <c r="P164" i="2"/>
  <c r="P194" i="2"/>
  <c r="P205" i="2"/>
  <c r="P216" i="2"/>
  <c r="T228" i="2"/>
  <c r="R232" i="2"/>
  <c r="P255" i="2"/>
  <c r="BK281" i="2"/>
  <c r="J281" i="2" s="1"/>
  <c r="J76" i="2" s="1"/>
  <c r="BK300" i="2"/>
  <c r="J300" i="2"/>
  <c r="J77" i="2" s="1"/>
  <c r="BK325" i="2"/>
  <c r="J325" i="2" s="1"/>
  <c r="J78" i="2" s="1"/>
  <c r="BK330" i="2"/>
  <c r="J330" i="2"/>
  <c r="J79" i="2" s="1"/>
  <c r="P345" i="2"/>
  <c r="R355" i="2"/>
  <c r="R352" i="2"/>
  <c r="R106" i="3"/>
  <c r="R115" i="3"/>
  <c r="R122" i="3"/>
  <c r="P133" i="3"/>
  <c r="BK148" i="3"/>
  <c r="J148" i="3"/>
  <c r="J67" i="3" s="1"/>
  <c r="P163" i="3"/>
  <c r="P196" i="3"/>
  <c r="P207" i="3"/>
  <c r="P218" i="3"/>
  <c r="P230" i="3"/>
  <c r="BK234" i="3"/>
  <c r="J234" i="3"/>
  <c r="J73" i="3" s="1"/>
  <c r="BK255" i="3"/>
  <c r="J255" i="3" s="1"/>
  <c r="J74" i="3" s="1"/>
  <c r="BK281" i="3"/>
  <c r="J281" i="3"/>
  <c r="J77" i="3" s="1"/>
  <c r="BK322" i="3"/>
  <c r="J322" i="3" s="1"/>
  <c r="J78" i="3" s="1"/>
  <c r="T327" i="3"/>
  <c r="R105" i="4"/>
  <c r="R114" i="4"/>
  <c r="R121" i="4"/>
  <c r="T132" i="4"/>
  <c r="R147" i="4"/>
  <c r="T162" i="4"/>
  <c r="P210" i="4"/>
  <c r="P221" i="4"/>
  <c r="BK233" i="4"/>
  <c r="J233" i="4" s="1"/>
  <c r="J72" i="4" s="1"/>
  <c r="P237" i="4"/>
  <c r="T258" i="4"/>
  <c r="R284" i="4"/>
  <c r="T309" i="4"/>
  <c r="R339" i="4"/>
  <c r="T357" i="4"/>
  <c r="T354" i="4" s="1"/>
  <c r="R106" i="2"/>
  <c r="R115" i="2"/>
  <c r="T123" i="2"/>
  <c r="R134" i="2"/>
  <c r="T149" i="2"/>
  <c r="R164" i="2"/>
  <c r="T194" i="2"/>
  <c r="T205" i="2"/>
  <c r="T216" i="2"/>
  <c r="R228" i="2"/>
  <c r="T232" i="2"/>
  <c r="R255" i="2"/>
  <c r="T281" i="2"/>
  <c r="T300" i="2"/>
  <c r="R325" i="2"/>
  <c r="P330" i="2"/>
  <c r="BK345" i="2"/>
  <c r="J345" i="2" s="1"/>
  <c r="J80" i="2" s="1"/>
  <c r="T355" i="2"/>
  <c r="T352" i="2"/>
  <c r="P106" i="3"/>
  <c r="P105" i="3"/>
  <c r="T115" i="3"/>
  <c r="T122" i="3"/>
  <c r="R133" i="3"/>
  <c r="P148" i="3"/>
  <c r="P147" i="3" s="1"/>
  <c r="BK163" i="3"/>
  <c r="J163" i="3" s="1"/>
  <c r="J68" i="3" s="1"/>
  <c r="BK196" i="3"/>
  <c r="J196" i="3"/>
  <c r="J69" i="3" s="1"/>
  <c r="T196" i="3"/>
  <c r="R207" i="3"/>
  <c r="R218" i="3"/>
  <c r="R230" i="3"/>
  <c r="R234" i="3"/>
  <c r="T255" i="3"/>
  <c r="R281" i="3"/>
  <c r="R322" i="3"/>
  <c r="BK327" i="3"/>
  <c r="J327" i="3" s="1"/>
  <c r="J79" i="3" s="1"/>
  <c r="BK342" i="3"/>
  <c r="J342" i="3"/>
  <c r="J80" i="3" s="1"/>
  <c r="R342" i="3"/>
  <c r="BK352" i="3"/>
  <c r="J352" i="3"/>
  <c r="J82" i="3" s="1"/>
  <c r="T352" i="3"/>
  <c r="T349" i="3" s="1"/>
  <c r="BK105" i="4"/>
  <c r="J105" i="4" s="1"/>
  <c r="J61" i="4" s="1"/>
  <c r="P114" i="4"/>
  <c r="P121" i="4"/>
  <c r="P132" i="4"/>
  <c r="P147" i="4"/>
  <c r="P162" i="4"/>
  <c r="R199" i="4"/>
  <c r="BK221" i="4"/>
  <c r="J221" i="4"/>
  <c r="J71" i="4" s="1"/>
  <c r="BK237" i="4"/>
  <c r="J237" i="4" s="1"/>
  <c r="J73" i="4" s="1"/>
  <c r="BK258" i="4"/>
  <c r="J258" i="4"/>
  <c r="J74" i="4" s="1"/>
  <c r="BK284" i="4"/>
  <c r="J284" i="4" s="1"/>
  <c r="J76" i="4" s="1"/>
  <c r="P309" i="4"/>
  <c r="R334" i="4"/>
  <c r="T339" i="4"/>
  <c r="R357" i="4"/>
  <c r="R354" i="4" s="1"/>
  <c r="BK144" i="3"/>
  <c r="J144" i="3" s="1"/>
  <c r="J65" i="3" s="1"/>
  <c r="BK143" i="4"/>
  <c r="J143" i="4"/>
  <c r="J65" i="4" s="1"/>
  <c r="BK349" i="3"/>
  <c r="J349" i="3" s="1"/>
  <c r="J81" i="3" s="1"/>
  <c r="BK376" i="3"/>
  <c r="J376" i="3"/>
  <c r="J84" i="3" s="1"/>
  <c r="BK281" i="4"/>
  <c r="J281" i="4" s="1"/>
  <c r="J75" i="4" s="1"/>
  <c r="BK354" i="4"/>
  <c r="J354" i="4"/>
  <c r="J80" i="4" s="1"/>
  <c r="BK381" i="4"/>
  <c r="J381" i="4" s="1"/>
  <c r="J83" i="4" s="1"/>
  <c r="BK145" i="2"/>
  <c r="J145" i="2"/>
  <c r="J65" i="2" s="1"/>
  <c r="BK278" i="2"/>
  <c r="J278" i="2" s="1"/>
  <c r="J75" i="2" s="1"/>
  <c r="BK379" i="2"/>
  <c r="J379" i="2"/>
  <c r="J84" i="2" s="1"/>
  <c r="BK275" i="3"/>
  <c r="J275" i="3" s="1"/>
  <c r="J75" i="3" s="1"/>
  <c r="BK278" i="3"/>
  <c r="J278" i="3"/>
  <c r="J76" i="3" s="1"/>
  <c r="BK352" i="2"/>
  <c r="J352" i="2" s="1"/>
  <c r="J81" i="2" s="1"/>
  <c r="J106" i="3"/>
  <c r="J61" i="3"/>
  <c r="J54" i="4"/>
  <c r="J97" i="4"/>
  <c r="F100" i="4"/>
  <c r="BE108" i="4"/>
  <c r="BE112" i="4"/>
  <c r="BE120" i="4"/>
  <c r="BE126" i="4"/>
  <c r="BE144" i="4"/>
  <c r="BE167" i="4"/>
  <c r="BE169" i="4"/>
  <c r="BE174" i="4"/>
  <c r="BE178" i="4"/>
  <c r="BE184" i="4"/>
  <c r="BE193" i="4"/>
  <c r="BE194" i="4"/>
  <c r="BE202" i="4"/>
  <c r="BE204" i="4"/>
  <c r="BE206" i="4"/>
  <c r="BE226" i="4"/>
  <c r="BE228" i="4"/>
  <c r="BE245" i="4"/>
  <c r="BE250" i="4"/>
  <c r="BE253" i="4"/>
  <c r="BE254" i="4"/>
  <c r="BE256" i="4"/>
  <c r="BE259" i="4"/>
  <c r="BE261" i="4"/>
  <c r="BE330" i="4"/>
  <c r="BE344" i="4"/>
  <c r="BE366" i="4"/>
  <c r="BE378" i="4"/>
  <c r="BE382" i="4"/>
  <c r="E93" i="4"/>
  <c r="BE139" i="4"/>
  <c r="BE152" i="4"/>
  <c r="BE154" i="4"/>
  <c r="BE158" i="4"/>
  <c r="BE160" i="4"/>
  <c r="BE168" i="4"/>
  <c r="BE181" i="4"/>
  <c r="BE187" i="4"/>
  <c r="BE188" i="4"/>
  <c r="BE190" i="4"/>
  <c r="BE198" i="4"/>
  <c r="BE200" i="4"/>
  <c r="BE240" i="4"/>
  <c r="BE242" i="4"/>
  <c r="BE265" i="4"/>
  <c r="BE266" i="4"/>
  <c r="BE270" i="4"/>
  <c r="BE272" i="4"/>
  <c r="BE316" i="4"/>
  <c r="BE322" i="4"/>
  <c r="BE332" i="4"/>
  <c r="BE340" i="4"/>
  <c r="BE355" i="4"/>
  <c r="BE362" i="4"/>
  <c r="BE368" i="4"/>
  <c r="BE115" i="4"/>
  <c r="BE117" i="4"/>
  <c r="BE137" i="4"/>
  <c r="BE163" i="4"/>
  <c r="BE165" i="4"/>
  <c r="BE171" i="4"/>
  <c r="BE172" i="4"/>
  <c r="BE175" i="4"/>
  <c r="BE176" i="4"/>
  <c r="BE180" i="4"/>
  <c r="BE182" i="4"/>
  <c r="BE185" i="4"/>
  <c r="BE196" i="4"/>
  <c r="BE208" i="4"/>
  <c r="BE224" i="4"/>
  <c r="BE251" i="4"/>
  <c r="BE268" i="4"/>
  <c r="BE275" i="4"/>
  <c r="BE279" i="4"/>
  <c r="BE282" i="4"/>
  <c r="BE293" i="4"/>
  <c r="BE295" i="4"/>
  <c r="BE307" i="4"/>
  <c r="BE320" i="4"/>
  <c r="BE335" i="4"/>
  <c r="BE358" i="4"/>
  <c r="BE360" i="4"/>
  <c r="BE364" i="4"/>
  <c r="BE372" i="4"/>
  <c r="BE374" i="4"/>
  <c r="BE376" i="4"/>
  <c r="BE106" i="4"/>
  <c r="BE110" i="4"/>
  <c r="BE119" i="4"/>
  <c r="BE122" i="4"/>
  <c r="BE124" i="4"/>
  <c r="BE128" i="4"/>
  <c r="BE130" i="4"/>
  <c r="BE133" i="4"/>
  <c r="BE135" i="4"/>
  <c r="BE141" i="4"/>
  <c r="BE148" i="4"/>
  <c r="BE150" i="4"/>
  <c r="BE156" i="4"/>
  <c r="BE179" i="4"/>
  <c r="BE191" i="4"/>
  <c r="BE211" i="4"/>
  <c r="BE213" i="4"/>
  <c r="BE215" i="4"/>
  <c r="BE216" i="4"/>
  <c r="BE218" i="4"/>
  <c r="BE219" i="4"/>
  <c r="BE222" i="4"/>
  <c r="BE230" i="4"/>
  <c r="BE232" i="4"/>
  <c r="BE234" i="4"/>
  <c r="BE236" i="4"/>
  <c r="BE238" i="4"/>
  <c r="BE244" i="4"/>
  <c r="BE247" i="4"/>
  <c r="BE248" i="4"/>
  <c r="BE262" i="4"/>
  <c r="BE263" i="4"/>
  <c r="BE273" i="4"/>
  <c r="BE276" i="4"/>
  <c r="BE278" i="4"/>
  <c r="BE285" i="4"/>
  <c r="BE287" i="4"/>
  <c r="BE289" i="4"/>
  <c r="BE291" i="4"/>
  <c r="BE297" i="4"/>
  <c r="BE299" i="4"/>
  <c r="BE301" i="4"/>
  <c r="BE303" i="4"/>
  <c r="BE305" i="4"/>
  <c r="BE310" i="4"/>
  <c r="BE312" i="4"/>
  <c r="BE314" i="4"/>
  <c r="BE318" i="4"/>
  <c r="BE324" i="4"/>
  <c r="BE326" i="4"/>
  <c r="BE328" i="4"/>
  <c r="BE337" i="4"/>
  <c r="BE342" i="4"/>
  <c r="BE346" i="4"/>
  <c r="BE348" i="4"/>
  <c r="BE350" i="4"/>
  <c r="BE352" i="4"/>
  <c r="BE370" i="4"/>
  <c r="E48" i="3"/>
  <c r="F55" i="3"/>
  <c r="J98" i="3"/>
  <c r="BE118" i="3"/>
  <c r="BE121" i="3"/>
  <c r="BE129" i="3"/>
  <c r="BE131" i="3"/>
  <c r="BE157" i="3"/>
  <c r="BE168" i="3"/>
  <c r="BE175" i="3"/>
  <c r="BE178" i="3"/>
  <c r="BE181" i="3"/>
  <c r="BE182" i="3"/>
  <c r="BE186" i="3"/>
  <c r="BE187" i="3"/>
  <c r="BE190" i="3"/>
  <c r="BE203" i="3"/>
  <c r="BE233" i="3"/>
  <c r="BE242" i="3"/>
  <c r="BE245" i="3"/>
  <c r="BE250" i="3"/>
  <c r="BE258" i="3"/>
  <c r="BE259" i="3"/>
  <c r="BE260" i="3"/>
  <c r="BE269" i="3"/>
  <c r="BE270" i="3"/>
  <c r="BE272" i="3"/>
  <c r="BE316" i="3"/>
  <c r="BE325" i="3"/>
  <c r="BE328" i="3"/>
  <c r="BE332" i="3"/>
  <c r="BE336" i="3"/>
  <c r="BE345" i="3"/>
  <c r="BE357" i="3"/>
  <c r="BE361" i="3"/>
  <c r="J100" i="3"/>
  <c r="BE109" i="3"/>
  <c r="BE111" i="3"/>
  <c r="BE123" i="3"/>
  <c r="BE134" i="3"/>
  <c r="BE140" i="3"/>
  <c r="BE142" i="3"/>
  <c r="BE145" i="3"/>
  <c r="BE149" i="3"/>
  <c r="BE151" i="3"/>
  <c r="BE161" i="3"/>
  <c r="BE169" i="3"/>
  <c r="BE170" i="3"/>
  <c r="BE176" i="3"/>
  <c r="BE192" i="3"/>
  <c r="BE195" i="3"/>
  <c r="BE197" i="3"/>
  <c r="BE201" i="3"/>
  <c r="BE205" i="3"/>
  <c r="BE208" i="3"/>
  <c r="BE215" i="3"/>
  <c r="BE216" i="3"/>
  <c r="BE219" i="3"/>
  <c r="BE237" i="3"/>
  <c r="BE244" i="3"/>
  <c r="BE279" i="3"/>
  <c r="BE298" i="3"/>
  <c r="BE304" i="3"/>
  <c r="BE320" i="3"/>
  <c r="BE334" i="3"/>
  <c r="BE343" i="3"/>
  <c r="BE353" i="3"/>
  <c r="BE365" i="3"/>
  <c r="BE369" i="3"/>
  <c r="BE107" i="3"/>
  <c r="BE116" i="3"/>
  <c r="BE136" i="3"/>
  <c r="BE153" i="3"/>
  <c r="BE159" i="3"/>
  <c r="BE166" i="3"/>
  <c r="BE172" i="3"/>
  <c r="BE183" i="3"/>
  <c r="BE189" i="3"/>
  <c r="BE210" i="3"/>
  <c r="BE212" i="3"/>
  <c r="BE213" i="3"/>
  <c r="BE221" i="3"/>
  <c r="BE223" i="3"/>
  <c r="BE225" i="3"/>
  <c r="BE235" i="3"/>
  <c r="BE247" i="3"/>
  <c r="BE248" i="3"/>
  <c r="BE251" i="3"/>
  <c r="BE253" i="3"/>
  <c r="BE273" i="3"/>
  <c r="BE276" i="3"/>
  <c r="BE282" i="3"/>
  <c r="BE284" i="3"/>
  <c r="BE286" i="3"/>
  <c r="BE288" i="3"/>
  <c r="BE290" i="3"/>
  <c r="BE292" i="3"/>
  <c r="BE294" i="3"/>
  <c r="BE296" i="3"/>
  <c r="BE302" i="3"/>
  <c r="BE310" i="3"/>
  <c r="BE312" i="3"/>
  <c r="BE323" i="3"/>
  <c r="BE330" i="3"/>
  <c r="BE338" i="3"/>
  <c r="BE355" i="3"/>
  <c r="BE367" i="3"/>
  <c r="BE113" i="3"/>
  <c r="BE120" i="3"/>
  <c r="BE125" i="3"/>
  <c r="BE127" i="3"/>
  <c r="BE138" i="3"/>
  <c r="BE155" i="3"/>
  <c r="BE164" i="3"/>
  <c r="BE173" i="3"/>
  <c r="BE179" i="3"/>
  <c r="BE184" i="3"/>
  <c r="BE193" i="3"/>
  <c r="BE199" i="3"/>
  <c r="BE227" i="3"/>
  <c r="BE229" i="3"/>
  <c r="BE231" i="3"/>
  <c r="BE239" i="3"/>
  <c r="BE241" i="3"/>
  <c r="BE256" i="3"/>
  <c r="BE262" i="3"/>
  <c r="BE264" i="3"/>
  <c r="BE266" i="3"/>
  <c r="BE267" i="3"/>
  <c r="BE300" i="3"/>
  <c r="BE306" i="3"/>
  <c r="BE308" i="3"/>
  <c r="BE314" i="3"/>
  <c r="BE318" i="3"/>
  <c r="BE340" i="3"/>
  <c r="BE347" i="3"/>
  <c r="BE350" i="3"/>
  <c r="BE359" i="3"/>
  <c r="BE363" i="3"/>
  <c r="BE371" i="3"/>
  <c r="BE373" i="3"/>
  <c r="BE377" i="3"/>
  <c r="F55" i="2"/>
  <c r="BE113" i="2"/>
  <c r="BE120" i="2"/>
  <c r="BE121" i="2"/>
  <c r="BE122" i="2"/>
  <c r="BE124" i="2"/>
  <c r="BE132" i="2"/>
  <c r="BE139" i="2"/>
  <c r="BE160" i="2"/>
  <c r="BE171" i="2"/>
  <c r="BE181" i="2"/>
  <c r="BE185" i="2"/>
  <c r="BE193" i="2"/>
  <c r="BE199" i="2"/>
  <c r="BE203" i="2"/>
  <c r="BE208" i="2"/>
  <c r="BE217" i="2"/>
  <c r="BE227" i="2"/>
  <c r="BE229" i="2"/>
  <c r="BE237" i="2"/>
  <c r="BE239" i="2"/>
  <c r="BE242" i="2"/>
  <c r="BE248" i="2"/>
  <c r="BE265" i="2"/>
  <c r="BE267" i="2"/>
  <c r="BE279" i="2"/>
  <c r="BE298" i="2"/>
  <c r="BE305" i="2"/>
  <c r="BE311" i="2"/>
  <c r="BE321" i="2"/>
  <c r="BE323" i="2"/>
  <c r="BE326" i="2"/>
  <c r="BE328" i="2"/>
  <c r="BE337" i="2"/>
  <c r="BE339" i="2"/>
  <c r="BE346" i="2"/>
  <c r="BE364" i="2"/>
  <c r="J54" i="2"/>
  <c r="J98" i="2"/>
  <c r="BE111" i="2"/>
  <c r="BE116" i="2"/>
  <c r="BE130" i="2"/>
  <c r="BE158" i="2"/>
  <c r="BE162" i="2"/>
  <c r="BE165" i="2"/>
  <c r="BE170" i="2"/>
  <c r="BE366" i="2"/>
  <c r="BE374" i="2"/>
  <c r="BE118" i="2"/>
  <c r="BE135" i="2"/>
  <c r="BE143" i="2"/>
  <c r="BE146" i="2"/>
  <c r="BE154" i="2"/>
  <c r="BE156" i="2"/>
  <c r="BE169" i="2"/>
  <c r="BE173" i="2"/>
  <c r="BE174" i="2"/>
  <c r="BE180" i="2"/>
  <c r="BE188" i="2"/>
  <c r="BE195" i="2"/>
  <c r="BE197" i="2"/>
  <c r="BE213" i="2"/>
  <c r="BE214" i="2"/>
  <c r="BE219" i="2"/>
  <c r="BE223" i="2"/>
  <c r="BE231" i="2"/>
  <c r="BE245" i="2"/>
  <c r="BE246" i="2"/>
  <c r="BE259" i="2"/>
  <c r="BE269" i="2"/>
  <c r="BE270" i="2"/>
  <c r="BE275" i="2"/>
  <c r="BE276" i="2"/>
  <c r="BE286" i="2"/>
  <c r="BE301" i="2"/>
  <c r="BE319" i="2"/>
  <c r="BE341" i="2"/>
  <c r="BE343" i="2"/>
  <c r="BE350" i="2"/>
  <c r="BE358" i="2"/>
  <c r="BE360" i="2"/>
  <c r="BE368" i="2"/>
  <c r="BE370" i="2"/>
  <c r="BE372" i="2"/>
  <c r="BE376" i="2"/>
  <c r="BE380" i="2"/>
  <c r="E48" i="2"/>
  <c r="BE107" i="2"/>
  <c r="BE109" i="2"/>
  <c r="BE126" i="2"/>
  <c r="BE128" i="2"/>
  <c r="BE137" i="2"/>
  <c r="BE141" i="2"/>
  <c r="BE150" i="2"/>
  <c r="BE152" i="2"/>
  <c r="BE167" i="2"/>
  <c r="BE176" i="2"/>
  <c r="BE177" i="2"/>
  <c r="BE179" i="2"/>
  <c r="BE182" i="2"/>
  <c r="BE184" i="2"/>
  <c r="BE187" i="2"/>
  <c r="BE190" i="2"/>
  <c r="BE191" i="2"/>
  <c r="BE201" i="2"/>
  <c r="BE206" i="2"/>
  <c r="BE210" i="2"/>
  <c r="BE211" i="2"/>
  <c r="BE221" i="2"/>
  <c r="BE225" i="2"/>
  <c r="BE233" i="2"/>
  <c r="BE235" i="2"/>
  <c r="BE240" i="2"/>
  <c r="BE243" i="2"/>
  <c r="BE249" i="2"/>
  <c r="BE251" i="2"/>
  <c r="BE253" i="2"/>
  <c r="BE256" i="2"/>
  <c r="BE258" i="2"/>
  <c r="BE260" i="2"/>
  <c r="BE262" i="2"/>
  <c r="BE263" i="2"/>
  <c r="BE272" i="2"/>
  <c r="BE273" i="2"/>
  <c r="BE282" i="2"/>
  <c r="BE284" i="2"/>
  <c r="BE288" i="2"/>
  <c r="BE290" i="2"/>
  <c r="BE292" i="2"/>
  <c r="BE294" i="2"/>
  <c r="BE296" i="2"/>
  <c r="BE303" i="2"/>
  <c r="BE307" i="2"/>
  <c r="BE309" i="2"/>
  <c r="BE313" i="2"/>
  <c r="BE315" i="2"/>
  <c r="BE317" i="2"/>
  <c r="BE331" i="2"/>
  <c r="BE333" i="2"/>
  <c r="BE335" i="2"/>
  <c r="BE348" i="2"/>
  <c r="BE353" i="2"/>
  <c r="BE356" i="2"/>
  <c r="BE362" i="2"/>
  <c r="F37" i="3"/>
  <c r="BD56" i="1" s="1"/>
  <c r="F36" i="4"/>
  <c r="BC57" i="1" s="1"/>
  <c r="F35" i="3"/>
  <c r="BB56" i="1" s="1"/>
  <c r="J34" i="3"/>
  <c r="AW56" i="1" s="1"/>
  <c r="F35" i="4"/>
  <c r="BB57" i="1" s="1"/>
  <c r="F35" i="2"/>
  <c r="BB55" i="1" s="1"/>
  <c r="J34" i="2"/>
  <c r="AW55" i="1" s="1"/>
  <c r="F37" i="2"/>
  <c r="BD55" i="1" s="1"/>
  <c r="F34" i="2"/>
  <c r="BA55" i="1" s="1"/>
  <c r="F36" i="2"/>
  <c r="BC55" i="1" s="1"/>
  <c r="F36" i="3"/>
  <c r="BC56" i="1" s="1"/>
  <c r="F34" i="3"/>
  <c r="BA56" i="1" s="1"/>
  <c r="F37" i="4"/>
  <c r="BD57" i="1" s="1"/>
  <c r="J34" i="4"/>
  <c r="AW57" i="1" s="1"/>
  <c r="F34" i="4"/>
  <c r="BA57" i="1" s="1"/>
  <c r="R147" i="3" l="1"/>
  <c r="T148" i="2"/>
  <c r="R105" i="2"/>
  <c r="T104" i="4"/>
  <c r="T105" i="3"/>
  <c r="T146" i="4"/>
  <c r="R146" i="4"/>
  <c r="P146" i="4"/>
  <c r="P104" i="3"/>
  <c r="AU56" i="1"/>
  <c r="R104" i="4"/>
  <c r="R103" i="4" s="1"/>
  <c r="R105" i="3"/>
  <c r="R104" i="3"/>
  <c r="P148" i="2"/>
  <c r="T147" i="3"/>
  <c r="R148" i="2"/>
  <c r="T105" i="2"/>
  <c r="T104" i="2" s="1"/>
  <c r="P104" i="4"/>
  <c r="P103" i="4"/>
  <c r="AU57" i="1"/>
  <c r="BK105" i="3"/>
  <c r="J105" i="3" s="1"/>
  <c r="J60" i="3" s="1"/>
  <c r="P105" i="2"/>
  <c r="P104" i="2" s="1"/>
  <c r="AU55" i="1" s="1"/>
  <c r="BK148" i="2"/>
  <c r="J148" i="2"/>
  <c r="J66" i="2" s="1"/>
  <c r="BK380" i="4"/>
  <c r="J380" i="4"/>
  <c r="J82" i="4"/>
  <c r="BK378" i="2"/>
  <c r="J378" i="2" s="1"/>
  <c r="J83" i="2" s="1"/>
  <c r="BK375" i="3"/>
  <c r="J375" i="3" s="1"/>
  <c r="J83" i="3" s="1"/>
  <c r="BK146" i="4"/>
  <c r="J146" i="4"/>
  <c r="J66" i="4" s="1"/>
  <c r="BK104" i="4"/>
  <c r="J104" i="4"/>
  <c r="J60" i="4"/>
  <c r="BK105" i="2"/>
  <c r="J105" i="2"/>
  <c r="J60" i="2"/>
  <c r="BK147" i="3"/>
  <c r="J147" i="3" s="1"/>
  <c r="J66" i="3" s="1"/>
  <c r="BB54" i="1"/>
  <c r="W31" i="1"/>
  <c r="F33" i="4"/>
  <c r="AZ57" i="1" s="1"/>
  <c r="J33" i="4"/>
  <c r="AV57" i="1" s="1"/>
  <c r="AT57" i="1" s="1"/>
  <c r="BC54" i="1"/>
  <c r="W32" i="1"/>
  <c r="J33" i="3"/>
  <c r="AV56" i="1" s="1"/>
  <c r="AT56" i="1" s="1"/>
  <c r="F33" i="2"/>
  <c r="AZ55" i="1" s="1"/>
  <c r="F33" i="3"/>
  <c r="AZ56" i="1" s="1"/>
  <c r="BA54" i="1"/>
  <c r="W30" i="1"/>
  <c r="BD54" i="1"/>
  <c r="W33" i="1" s="1"/>
  <c r="J33" i="2"/>
  <c r="AV55" i="1" s="1"/>
  <c r="AT55" i="1" s="1"/>
  <c r="R104" i="2" l="1"/>
  <c r="T103" i="4"/>
  <c r="T104" i="3"/>
  <c r="BK104" i="3"/>
  <c r="J104" i="3"/>
  <c r="J59" i="3"/>
  <c r="BK103" i="4"/>
  <c r="J103" i="4" s="1"/>
  <c r="J59" i="4" s="1"/>
  <c r="BK104" i="2"/>
  <c r="J104" i="2"/>
  <c r="J59" i="2" s="1"/>
  <c r="AU54" i="1"/>
  <c r="AX54" i="1"/>
  <c r="AY54" i="1"/>
  <c r="AW54" i="1"/>
  <c r="AK30" i="1" s="1"/>
  <c r="AZ54" i="1"/>
  <c r="AV54" i="1" s="1"/>
  <c r="AK29" i="1" s="1"/>
  <c r="J30" i="3" l="1"/>
  <c r="AG56" i="1" s="1"/>
  <c r="J30" i="2"/>
  <c r="AG55" i="1" s="1"/>
  <c r="AT54" i="1"/>
  <c r="J30" i="4"/>
  <c r="AG57" i="1"/>
  <c r="W29" i="1"/>
  <c r="J39" i="4" l="1"/>
  <c r="J39" i="3"/>
  <c r="AN56" i="1"/>
  <c r="J39" i="2"/>
  <c r="AN55" i="1"/>
  <c r="AN57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<sst xmlns="http://schemas.openxmlformats.org/spreadsheetml/2006/main" count="9277" uniqueCount="1401">
  <si>
    <t>Export Komplet</t>
  </si>
  <si>
    <t>VZ</t>
  </si>
  <si>
    <t>2.0</t>
  </si>
  <si>
    <t/>
  </si>
  <si>
    <t>False</t>
  </si>
  <si>
    <t>{50d4f6e9-ca02-4a76-b464-b8d93f5d50e2}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</si>
  <si>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</si>
  <si>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</si>
  <si>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</si>
  <si>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</si>
  <si>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</si>
  <si>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</si>
  <si>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</si>
  <si>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</si>
  <si>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</si>
  <si>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14_2025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</si>
  <si>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</si>
  <si>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</si>
  <si>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Střední odborná škola Plasy</t>
  </si>
  <si>
    <t>KSO:</t>
  </si>
  <si>
    <t>CC-CZ:</t>
  </si>
  <si>
    <t>Místo:</t>
  </si>
  <si>
    <t xml:space="preserve">Plasy </t>
  </si>
  <si>
    <t>Datum:</t>
  </si>
  <si>
    <t>21. 3. 2025</t>
  </si>
  <si>
    <t>Zadavatel:</t>
  </si>
  <si>
    <t>IČ:</t>
  </si>
  <si>
    <t>70838534</t>
  </si>
  <si>
    <t xml:space="preserve">Střední odborná škola Plasy </t>
  </si>
  <si>
    <t>DIČ:</t>
  </si>
  <si>
    <t>CZ70838534</t>
  </si>
  <si>
    <t>Účastník:</t>
  </si>
  <si>
    <t>Vyplň údaj</t>
  </si>
  <si>
    <t>Projektant:</t>
  </si>
  <si>
    <t xml:space="preserve"> </t>
  </si>
  <si>
    <t>True</t>
  </si>
  <si>
    <t>Zpracovatel:</t>
  </si>
  <si>
    <t>05020824</t>
  </si>
  <si>
    <t>Bc. Monika Zemanová, DiS.</t>
  </si>
  <si>
    <t>CZ05020824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</si>
  <si>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</si>
  <si>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</si>
  <si>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</si>
  <si>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</si>
  <si>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</si>
  <si>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</si>
  <si>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</si>
  <si>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</si>
  <si>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</si>
  <si>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</si>
  <si>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</si>
  <si>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</si>
  <si>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</si>
  <si>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</si>
  <si>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</si>
  <si>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</si>
  <si>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</si>
  <si>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</si>
  <si>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</si>
  <si>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</si>
  <si>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</si>
  <si>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</si>
  <si>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</si>
  <si>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</si>
  <si>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</si>
  <si>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</si>
  <si>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</si>
  <si>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</si>
  <si>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</si>
  <si>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</si>
  <si>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</si>
  <si>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</si>
  <si>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</si>
  <si>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</si>
  <si>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</si>
  <si>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</si>
  <si>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</si>
  <si>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</si>
  <si>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</si>
  <si>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</si>
  <si>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</si>
  <si>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14_2025_01</t>
  </si>
  <si>
    <t>1.NP</t>
  </si>
  <si>
    <t>STA</t>
  </si>
  <si>
    <t>1</t>
  </si>
  <si>
    <t>{20ba65a1-b32c-47cc-88da-91c0ba9bfb59}</t>
  </si>
  <si>
    <t>2</t>
  </si>
  <si>
    <t>14_2025_02</t>
  </si>
  <si>
    <t>2.NP</t>
  </si>
  <si>
    <t>{7ce2fd58-4514-492e-a12d-e2360189d278}</t>
  </si>
  <si>
    <t>14_2025_03</t>
  </si>
  <si>
    <t>3.NP</t>
  </si>
  <si>
    <t>{d234bac2-d4ec-4282-9500-38b320d101dd}</t>
  </si>
  <si>
    <t>KRYCÍ LIST SOUPISU PRACÍ</t>
  </si>
  <si>
    <t>Objekt:</t>
  </si>
  <si>
    <t>14_2025_01 - 1.NP</t>
  </si>
  <si>
    <t xml:space="preserve">Střední odborné učiliště Plasy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</si>
  <si>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</si>
  <si>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</si>
  <si>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</si>
  <si>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</si>
  <si>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</si>
  <si>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</si>
  <si>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</si>
  <si>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</si>
  <si>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</si>
  <si>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</si>
  <si>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</si>
  <si>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</si>
  <si>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</si>
  <si>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</si>
  <si>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</si>
  <si>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</si>
  <si>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</si>
  <si>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</si>
  <si>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</si>
  <si>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</si>
  <si>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</si>
  <si>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</si>
  <si>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</si>
  <si>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</si>
  <si>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</si>
  <si>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HZS - Hodinové zúčtovací sazby</t>
  </si>
  <si>
    <t xml:space="preserve">    722 - Zdravotechnika - vnitřní vodovod</t>
  </si>
  <si>
    <t>VRN - Vedlejší rozpočtové náklady</t>
  </si>
  <si>
    <t xml:space="preserve">    VRN8 - Další náklady na pracovníky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</si>
  <si>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</si>
  <si>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</si>
  <si>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</si>
  <si>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</si>
  <si>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</si>
  <si>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</si>
  <si>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</si>
  <si>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</si>
  <si>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</si>
  <si>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</si>
  <si>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</si>
  <si>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</si>
  <si>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</si>
  <si>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</si>
  <si>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</si>
  <si>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</si>
  <si>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</si>
  <si>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</si>
  <si>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</si>
  <si>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310271015</t>
  </si>
  <si>
    <t>Zazdívka otvorů ve zdivu nadzákladovém pórobetonovými tvárnicemi plochy do 1 m2, tl. zdiva 100 mm, pevnost tvárnic přes P2 do P4</t>
  </si>
  <si>
    <t>m2</t>
  </si>
  <si>
    <t>CS ÚRS 2025 01</t>
  </si>
  <si>
    <t>4</t>
  </si>
  <si>
    <t>396573506</t>
  </si>
  <si>
    <t>Online PSC</t>
  </si>
  <si>
    <t>https://podminky.urs.cz/item/CS_URS_2025_01/310271015</t>
  </si>
  <si>
    <t>310271021</t>
  </si>
  <si>
    <t>Zazdívka otvorů ve zdivu nadzákladovém pórobetonovými tvárnicemi plochy do 1 m2, tl. zdiva 250 mm, pevnost tvárnic do P2</t>
  </si>
  <si>
    <t>1969856413</t>
  </si>
  <si>
    <t>https://podminky.urs.cz/item/CS_URS_2025_01/310271021</t>
  </si>
  <si>
    <t>5</t>
  </si>
  <si>
    <t>346244361</t>
  </si>
  <si>
    <t>Zazdívka rýh, potrubí, nik (výklenků) nebo kapes z pálených cihel na maltu tl. 65 mm</t>
  </si>
  <si>
    <t>-928877212</t>
  </si>
  <si>
    <t>https://podminky.urs.cz/item/CS_URS_2025_01/346244361</t>
  </si>
  <si>
    <t>7</t>
  </si>
  <si>
    <t>389381001</t>
  </si>
  <si>
    <t>Dobetonování prefabrikovaných konstrukcí</t>
  </si>
  <si>
    <t>soubor</t>
  </si>
  <si>
    <t>-1351959430</t>
  </si>
  <si>
    <t>https://podminky.urs.cz/item/CS_URS_2025_01/389381001</t>
  </si>
  <si>
    <t>6</t>
  </si>
  <si>
    <t>Úpravy povrchů, podlahy a osazování výplní</t>
  </si>
  <si>
    <t>9</t>
  </si>
  <si>
    <t>612311141</t>
  </si>
  <si>
    <t>Omítka vápenná vnitřních ploch nanášená ručně dvouvrstvá štuková, tloušťky jádrové omítky do 10 mm a tloušťky štuku do 3 mm svislých konstrukcí stěn</t>
  </si>
  <si>
    <t>-1007128546</t>
  </si>
  <si>
    <t>https://podminky.urs.cz/item/CS_URS_2025_01/612311141</t>
  </si>
  <si>
    <t>117</t>
  </si>
  <si>
    <t>642942611</t>
  </si>
  <si>
    <t>Osazování zárubní nebo rámů kovových dveřních lisovaných nebo z úhelníků bez dveřních křídel na montážní pěnu, plochy otvoru do 2,5 m2</t>
  </si>
  <si>
    <t>kus</t>
  </si>
  <si>
    <t>220970275</t>
  </si>
  <si>
    <t>https://podminky.urs.cz/item/CS_URS_2025_01/642942611</t>
  </si>
  <si>
    <t>118</t>
  </si>
  <si>
    <t>M</t>
  </si>
  <si>
    <t>55331485</t>
  </si>
  <si>
    <t>zárubeň jednokřídlá ocelová pro zdění tl stěny 110-150mm rozměru 600/1970, 2100mm</t>
  </si>
  <si>
    <t>8</t>
  </si>
  <si>
    <t>1294659334</t>
  </si>
  <si>
    <t>119</t>
  </si>
  <si>
    <t>55331487</t>
  </si>
  <si>
    <t>zárubeň jednokřídlá ocelová pro zdění tl stěny 110-150mm rozměru 800/1970, 2100mm</t>
  </si>
  <si>
    <t>-147331364</t>
  </si>
  <si>
    <t>120</t>
  </si>
  <si>
    <t>55331488</t>
  </si>
  <si>
    <t>zárubeň jednokřídlá ocelová pro zdění tl stěny 110-150mm rozměru 900/1970, 2100mm</t>
  </si>
  <si>
    <t>-1663639989</t>
  </si>
  <si>
    <t>Ostatní konstrukce a práce, bourání</t>
  </si>
  <si>
    <t>10</t>
  </si>
  <si>
    <t>949101111</t>
  </si>
  <si>
    <t>Lešení pomocné pracovní pro objekty pozemních staveb pro zatížení do 150 kg/m2, o výšce lešeňové podlahy do 1,9 m</t>
  </si>
  <si>
    <t>1631177514</t>
  </si>
  <si>
    <t>https://podminky.urs.cz/item/CS_URS_2025_01/949101111</t>
  </si>
  <si>
    <t>11</t>
  </si>
  <si>
    <t>952901111</t>
  </si>
  <si>
    <t>Vyčištění budov nebo objektů před předáním do užívání budov bytové nebo občanské výstavby, světlé výšky podlaží do 4 m</t>
  </si>
  <si>
    <t>622154988</t>
  </si>
  <si>
    <t>https://podminky.urs.cz/item/CS_URS_2025_01/952901111</t>
  </si>
  <si>
    <t>143</t>
  </si>
  <si>
    <t>962031133</t>
  </si>
  <si>
    <t>Bourání příček nebo přizdívek z cihel pálených plných nebo dutých, tl. přes 100 do 150 mm</t>
  </si>
  <si>
    <t>-1729195845</t>
  </si>
  <si>
    <t>https://podminky.urs.cz/item/CS_URS_2025_01/962031133</t>
  </si>
  <si>
    <t>973031334</t>
  </si>
  <si>
    <t>Vysekání výklenků nebo kapes ve zdivu z cihel na maltu vápennou nebo vápenocementovou kapes, plochy do 0,16 m2, hl. do 150 mm</t>
  </si>
  <si>
    <t>-394532592</t>
  </si>
  <si>
    <t>https://podminky.urs.cz/item/CS_URS_2025_01/973031334</t>
  </si>
  <si>
    <t>13</t>
  </si>
  <si>
    <t>978013141</t>
  </si>
  <si>
    <t>Otlučení vápenných nebo vápenocementových omítek vnitřních ploch stěn s vyškrabáním spar, s očištěním zdiva, v rozsahu přes 10 do 30 %</t>
  </si>
  <si>
    <t>57795721</t>
  </si>
  <si>
    <t>https://podminky.urs.cz/item/CS_URS_2025_01/978013141</t>
  </si>
  <si>
    <t>997</t>
  </si>
  <si>
    <t>Doprava suti a vybouraných hmot</t>
  </si>
  <si>
    <t>15</t>
  </si>
  <si>
    <t>997013211</t>
  </si>
  <si>
    <t>Vnitrostaveništní doprava suti a vybouraných hmot vodorovně do 50 m s naložením ručně pro budovy a haly výšky do 6 m</t>
  </si>
  <si>
    <t>t</t>
  </si>
  <si>
    <t>-658350576</t>
  </si>
  <si>
    <t>https://podminky.urs.cz/item/CS_URS_2025_01/997013211</t>
  </si>
  <si>
    <t>16</t>
  </si>
  <si>
    <t>997013501</t>
  </si>
  <si>
    <t>Odvoz suti a vybouraných hmot na skládku nebo meziskládku se složením, na vzdálenost do 1 km</t>
  </si>
  <si>
    <t>1151694079</t>
  </si>
  <si>
    <t>https://podminky.urs.cz/item/CS_URS_2025_01/997013501</t>
  </si>
  <si>
    <t>17</t>
  </si>
  <si>
    <t>997013509</t>
  </si>
  <si>
    <t>Odvoz suti a vybouraných hmot na skládku nebo meziskládku se složením, na vzdálenost Příplatek k ceně za každý další započatý 1 km přes 1 km</t>
  </si>
  <si>
    <t>t/dni</t>
  </si>
  <si>
    <t>1491101754</t>
  </si>
  <si>
    <t>https://podminky.urs.cz/item/CS_URS_2025_01/997013509</t>
  </si>
  <si>
    <t>18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</si>
  <si>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</si>
  <si>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</si>
  <si>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138003028</t>
  </si>
  <si>
    <t>https://podminky.urs.cz/item/CS_URS_2025_01/997013609</t>
  </si>
  <si>
    <t>144</t>
  </si>
  <si>
    <t>997131112</t>
  </si>
  <si>
    <t>Vnitrostaveništní přemístění demontovaného materiálu vodorovné za každých 10 m, materiálu keramického</t>
  </si>
  <si>
    <t>2111175299</t>
  </si>
  <si>
    <t>https://podminky.urs.cz/item/CS_URS_2025_01/997131112</t>
  </si>
  <si>
    <t>998</t>
  </si>
  <si>
    <t>Přesun hmot</t>
  </si>
  <si>
    <t>19</t>
  </si>
  <si>
    <t>998011003</t>
  </si>
  <si>
    <t>Přesun hmot pro budovy občanské výstavby, bydlení, výrobu a služby s nosnou svislou konstrukcí zděnou z cihel, tvárnic nebo kamene vodorovná dopravní vzdálenost do 100 m základní pro budovy výšky přes 12 do 24 m</t>
  </si>
  <si>
    <t>79376142</t>
  </si>
  <si>
    <t>https://podminky.urs.cz/item/CS_URS_2025_01/998011003</t>
  </si>
  <si>
    <t>PSV</t>
  </si>
  <si>
    <t>Práce a dodávky PSV</t>
  </si>
  <si>
    <t>721</t>
  </si>
  <si>
    <t>Zdravotechnika - vnitřní kanalizace</t>
  </si>
  <si>
    <t>43</t>
  </si>
  <si>
    <t>721140802</t>
  </si>
  <si>
    <t>Demontáž potrubí z litinových trub odpadních nebo dešťových do DN 100</t>
  </si>
  <si>
    <t>m</t>
  </si>
  <si>
    <t>-1562125062</t>
  </si>
  <si>
    <t>https://podminky.urs.cz/item/CS_URS_2025_01/721140802</t>
  </si>
  <si>
    <t>44</t>
  </si>
  <si>
    <t>721174025</t>
  </si>
  <si>
    <t>Potrubí z trub polypropylenových odpadní (svislé) DN 110</t>
  </si>
  <si>
    <t>-1641747936</t>
  </si>
  <si>
    <t>https://podminky.urs.cz/item/CS_URS_2025_01/721174025</t>
  </si>
  <si>
    <t>45</t>
  </si>
  <si>
    <t>721174045</t>
  </si>
  <si>
    <t>Potrubí z trub polypropylenových připojovací DN 110</t>
  </si>
  <si>
    <t>-1808549320</t>
  </si>
  <si>
    <t>https://podminky.urs.cz/item/CS_URS_2025_01/721174045</t>
  </si>
  <si>
    <t>46</t>
  </si>
  <si>
    <t>721194109</t>
  </si>
  <si>
    <t>Vyměření přípojek na potrubí vyvedení a upevnění odpadních výpustek DN 110</t>
  </si>
  <si>
    <t>-738150470</t>
  </si>
  <si>
    <t>https://podminky.urs.cz/item/CS_URS_2025_01/721194109</t>
  </si>
  <si>
    <t>47</t>
  </si>
  <si>
    <t>721290111</t>
  </si>
  <si>
    <t>Zkouška těsnosti kanalizace v objektech vodou do DN 125</t>
  </si>
  <si>
    <t>452286285</t>
  </si>
  <si>
    <t>https://podminky.urs.cz/item/CS_URS_2025_01/721290111</t>
  </si>
  <si>
    <t>145</t>
  </si>
  <si>
    <t>998721103</t>
  </si>
  <si>
    <t>Přesun hmot pro vnitřní kanalizaci stanovený z hmotnosti přesunovaného materiálu vodorovná dopravní vzdálenost do 50 m základní v objektech výšky přes 12 do 24 m</t>
  </si>
  <si>
    <t>685184122</t>
  </si>
  <si>
    <t>https://podminky.urs.cz/item/CS_URS_2025_01/998721103</t>
  </si>
  <si>
    <t>146</t>
  </si>
  <si>
    <t>998721129</t>
  </si>
  <si>
    <t>Přesun hmot pro vnitřní kanalizaci stanovený z hmotnosti přesunovaného materiálu vodorovná dopravní vzdálenost do 50 m Příplatek k cenám za ruční zvětšený přesun přes vymezenou vodorovnou dopravní vzdálenost za každých dalších započatých 50 m</t>
  </si>
  <si>
    <t>-1928766028</t>
  </si>
  <si>
    <t>https://podminky.urs.cz/item/CS_URS_2025_01/998721129</t>
  </si>
  <si>
    <t>725</t>
  </si>
  <si>
    <t>Zdravotechnika - zařizovací předměty</t>
  </si>
  <si>
    <t>48</t>
  </si>
  <si>
    <t>725110811</t>
  </si>
  <si>
    <t>Demontáž klozetů splachovacíchch s nádrží nebo tlakovým splachovačem, umyvadel a instalací</t>
  </si>
  <si>
    <t>-968690382</t>
  </si>
  <si>
    <t>https://podminky.urs.cz/item/CS_URS_2025_01/725110811</t>
  </si>
  <si>
    <t>74</t>
  </si>
  <si>
    <t>725119125</t>
  </si>
  <si>
    <t>Zařízení záchodů montáž klozetových mís závěsných na nosné stěny</t>
  </si>
  <si>
    <t>-1046610345</t>
  </si>
  <si>
    <t>https://podminky.urs.cz/item/CS_URS_2025_01/725119125</t>
  </si>
  <si>
    <t>75</t>
  </si>
  <si>
    <t>55431083</t>
  </si>
  <si>
    <t>koš odpadkový nerez 350x290x190mm</t>
  </si>
  <si>
    <t>32</t>
  </si>
  <si>
    <t>1261229389</t>
  </si>
  <si>
    <t>76</t>
  </si>
  <si>
    <t>64236031</t>
  </si>
  <si>
    <t>klozet keramický bílý závěsný hluboké splachování 530x360x350mm</t>
  </si>
  <si>
    <t>715848909</t>
  </si>
  <si>
    <t>77</t>
  </si>
  <si>
    <t>725211602</t>
  </si>
  <si>
    <t>Umyvadla keramická bílá bez výtokových armatur připevněná na stěnu šrouby bez sloupu nebo krytu na sifon, šířka umyvadla 550 mm</t>
  </si>
  <si>
    <t>-1585283749</t>
  </si>
  <si>
    <t>https://podminky.urs.cz/item/CS_URS_2025_01/725211602</t>
  </si>
  <si>
    <t>149</t>
  </si>
  <si>
    <t>55161310</t>
  </si>
  <si>
    <t>sifon umyvadlový s výpustí s mřížkou a zátkou DN 40</t>
  </si>
  <si>
    <t>707892946</t>
  </si>
  <si>
    <t>78</t>
  </si>
  <si>
    <t>725291652</t>
  </si>
  <si>
    <t>Montáž doplňků zařízení koupelen a záchodů dávkovače tekutého mýdla</t>
  </si>
  <si>
    <t>70627778</t>
  </si>
  <si>
    <t>https://podminky.urs.cz/item/CS_URS_2025_01/725291652</t>
  </si>
  <si>
    <t>79</t>
  </si>
  <si>
    <t>55431098</t>
  </si>
  <si>
    <t>dávkovač tekutého mýdla nerez 0,8L</t>
  </si>
  <si>
    <t>182892198</t>
  </si>
  <si>
    <t>80</t>
  </si>
  <si>
    <t>725291653</t>
  </si>
  <si>
    <t>Montáž doplňků zařízení koupelen a záchodů zásobníku toaletních papírů</t>
  </si>
  <si>
    <t>1741232530</t>
  </si>
  <si>
    <t>https://podminky.urs.cz/item/CS_URS_2025_01/725291653</t>
  </si>
  <si>
    <t>81</t>
  </si>
  <si>
    <t>55431092</t>
  </si>
  <si>
    <t>zásobník toaletních papírů komaxit bílý D 310mm</t>
  </si>
  <si>
    <t>195252029</t>
  </si>
  <si>
    <t>82</t>
  </si>
  <si>
    <t>55167399</t>
  </si>
  <si>
    <t>sedátko klozetové duroplastové bílé</t>
  </si>
  <si>
    <t>-1806367548</t>
  </si>
  <si>
    <t>83</t>
  </si>
  <si>
    <t>55281800</t>
  </si>
  <si>
    <t>tlačítko pro ovládání WC zepředu dvě vody bílé 3/6l</t>
  </si>
  <si>
    <t>-1461180636</t>
  </si>
  <si>
    <t>84</t>
  </si>
  <si>
    <t>725291664</t>
  </si>
  <si>
    <t>Montáž doplňků zařízení koupelen a záchodů štětky závěsné</t>
  </si>
  <si>
    <t>-1480416288</t>
  </si>
  <si>
    <t>https://podminky.urs.cz/item/CS_URS_2025_01/725291664</t>
  </si>
  <si>
    <t>85</t>
  </si>
  <si>
    <t>55779012</t>
  </si>
  <si>
    <t>štětka na WC závěsná nebo na podlahu kartáč nylon nerezové záchytné pouzdro, broušené</t>
  </si>
  <si>
    <t>-1524272076</t>
  </si>
  <si>
    <t>86</t>
  </si>
  <si>
    <t>725291666</t>
  </si>
  <si>
    <t>Montáž doplňků zařízení koupelen a záchodů háčku</t>
  </si>
  <si>
    <t>806596032</t>
  </si>
  <si>
    <t>https://podminky.urs.cz/item/CS_URS_2025_01/725291666</t>
  </si>
  <si>
    <t>87</t>
  </si>
  <si>
    <t>55441011</t>
  </si>
  <si>
    <t>dvoj háček koupelnový</t>
  </si>
  <si>
    <t>505220487</t>
  </si>
  <si>
    <t>88</t>
  </si>
  <si>
    <t>725291680</t>
  </si>
  <si>
    <t>Drobný spojovací materiál</t>
  </si>
  <si>
    <t>-768908856</t>
  </si>
  <si>
    <t>https://podminky.urs.cz/item/CS_URS_2025_01/725291680</t>
  </si>
  <si>
    <t>89</t>
  </si>
  <si>
    <t>55431060</t>
  </si>
  <si>
    <t>osušovač rukou elektrický štěrbinový, PVC</t>
  </si>
  <si>
    <t>-1843855976</t>
  </si>
  <si>
    <t>90</t>
  </si>
  <si>
    <t>725822611</t>
  </si>
  <si>
    <t>Baterie umyvadlové stojánkové pákové bez výpusti montáž</t>
  </si>
  <si>
    <t>-1282171513</t>
  </si>
  <si>
    <t>https://podminky.urs.cz/item/CS_URS_2025_01/725822611</t>
  </si>
  <si>
    <t>150</t>
  </si>
  <si>
    <t>55145690</t>
  </si>
  <si>
    <t>baterie umyvadlová stojánková páková s ovládací mechanickou výpusti 5/4" chrom</t>
  </si>
  <si>
    <t>-1579771344</t>
  </si>
  <si>
    <t>734</t>
  </si>
  <si>
    <t>Ústřední vytápění - armatury</t>
  </si>
  <si>
    <t>61</t>
  </si>
  <si>
    <t>734211113</t>
  </si>
  <si>
    <t>Ventily odvzdušňovací závitové otopných těles PN 6 do 120°C G 3/8</t>
  </si>
  <si>
    <t>1169849482</t>
  </si>
  <si>
    <t>https://podminky.urs.cz/item/CS_URS_2025_01/734211113</t>
  </si>
  <si>
    <t>62</t>
  </si>
  <si>
    <t>734221682</t>
  </si>
  <si>
    <t>Ventily regulační závitové hlavice termostatické pro ovládání ventilů PN 10 do 110°C kapalinové otopných těles VK</t>
  </si>
  <si>
    <t>1611974299</t>
  </si>
  <si>
    <t>https://podminky.urs.cz/item/CS_URS_2025_01/734221682</t>
  </si>
  <si>
    <t>63</t>
  </si>
  <si>
    <t>734261233</t>
  </si>
  <si>
    <t>Šroubení topenářské PN 16 do 120°C přímé G 1/2</t>
  </si>
  <si>
    <t>-1155332316</t>
  </si>
  <si>
    <t>https://podminky.urs.cz/item/CS_URS_2025_01/734261233</t>
  </si>
  <si>
    <t>64</t>
  </si>
  <si>
    <t>734261406</t>
  </si>
  <si>
    <t>Šroubení připojovací armatury radiátorů VK PN 10 do 110°C, regulační uzavíratelné přímé G 1/2 x 18</t>
  </si>
  <si>
    <t>-1114618202</t>
  </si>
  <si>
    <t>https://podminky.urs.cz/item/CS_URS_2025_01/734261406</t>
  </si>
  <si>
    <t>65</t>
  </si>
  <si>
    <t>734271143</t>
  </si>
  <si>
    <t>Šoupátka uzavírací závitová PN 16 do 80°C G 1/2</t>
  </si>
  <si>
    <t>1672324356</t>
  </si>
  <si>
    <t>https://podminky.urs.cz/item/CS_URS_2025_01/734271143</t>
  </si>
  <si>
    <t>735</t>
  </si>
  <si>
    <t>Ústřední vytápění - otopná tělesa</t>
  </si>
  <si>
    <t>66</t>
  </si>
  <si>
    <t>735111810</t>
  </si>
  <si>
    <t xml:space="preserve">Demontáž otopných těles stávajících </t>
  </si>
  <si>
    <t>1681391371</t>
  </si>
  <si>
    <t>https://podminky.urs.cz/item/CS_URS_2025_01/735111810</t>
  </si>
  <si>
    <t>67</t>
  </si>
  <si>
    <t>735131312</t>
  </si>
  <si>
    <t>Otopná tělesa hliníková článková montáž rozteč připojení 350-600 mm 6 až 10 článků</t>
  </si>
  <si>
    <t>-1476035988</t>
  </si>
  <si>
    <t>https://podminky.urs.cz/item/CS_URS_2025_01/735131312</t>
  </si>
  <si>
    <t>68</t>
  </si>
  <si>
    <t>48451032</t>
  </si>
  <si>
    <t>těleso otopné hliníkové rozteč 600/10 čl s bočním připojením</t>
  </si>
  <si>
    <t>-1448502545</t>
  </si>
  <si>
    <t>69</t>
  </si>
  <si>
    <t>735131313</t>
  </si>
  <si>
    <t>Otopná tělesa hliníková článková montáž rozteč připojení 350-600 mm 12 až 14 článků</t>
  </si>
  <si>
    <t>137661551</t>
  </si>
  <si>
    <t>https://podminky.urs.cz/item/CS_URS_2025_01/735131313</t>
  </si>
  <si>
    <t>70</t>
  </si>
  <si>
    <t>48451034</t>
  </si>
  <si>
    <t>těleso otopné hliníkové rozteč 600/14 čl s bočním připojením</t>
  </si>
  <si>
    <t>623501653</t>
  </si>
  <si>
    <t>71</t>
  </si>
  <si>
    <t>998735103</t>
  </si>
  <si>
    <t>Přesun hmot pro otopná tělesa stanovený z hmotnosti přesunovaného materiálu vodorovná dopravní vzdálenost do 50 m základní v objektech výšky přes 12 do 24 m</t>
  </si>
  <si>
    <t>1056390293</t>
  </si>
  <si>
    <t>https://podminky.urs.cz/item/CS_URS_2025_01/998735103</t>
  </si>
  <si>
    <t>741</t>
  </si>
  <si>
    <t>Elektroinstalace - silnoproud</t>
  </si>
  <si>
    <t>153</t>
  </si>
  <si>
    <t>741122001</t>
  </si>
  <si>
    <t>Montáž kabelů měděných bez ukončení uložených pod omítku plných plochých nebo bezhalogenových (např. CYKYLo) počtu a průřezu žil 2x1 až 1,5 mm2</t>
  </si>
  <si>
    <t>1433725752</t>
  </si>
  <si>
    <t>https://podminky.urs.cz/item/CS_URS_2025_01/741122001</t>
  </si>
  <si>
    <t>154</t>
  </si>
  <si>
    <t>34109511</t>
  </si>
  <si>
    <t>kabel instalační plochý jádro Cu plné izolace PVC plášť PVC 450/750V (CYKYLo) 2x1,5mm2</t>
  </si>
  <si>
    <t>-396776918</t>
  </si>
  <si>
    <t>VV</t>
  </si>
  <si>
    <t>100*1,15 'Přepočtené koeficientem množství</t>
  </si>
  <si>
    <t>155</t>
  </si>
  <si>
    <t>741122003</t>
  </si>
  <si>
    <t>Montáž kabelů měděných bez ukončení uložených pod omítku plných plochých nebo bezhalogenových (např. CYKYLo) počtu a průřezu žil 2x2,5 mm2</t>
  </si>
  <si>
    <t>-489290730</t>
  </si>
  <si>
    <t>https://podminky.urs.cz/item/CS_URS_2025_01/741122003</t>
  </si>
  <si>
    <t>156</t>
  </si>
  <si>
    <t>34109515</t>
  </si>
  <si>
    <t>kabel instalační plochý jádro Cu plné izolace PVC plášť PVC 450/750V (CYKYLo) 2x2,5mm2</t>
  </si>
  <si>
    <t>1651600393</t>
  </si>
  <si>
    <t>50*1,15 'Přepočtené koeficientem množství</t>
  </si>
  <si>
    <t>158</t>
  </si>
  <si>
    <t>741372111</t>
  </si>
  <si>
    <t>Montáž svítidel s integrovaným zdrojem LED se zapojením vodičů interiérových vestavných stropních panelových hranatých nebo kruhových, plochy do 0,09 m2</t>
  </si>
  <si>
    <t>869246354</t>
  </si>
  <si>
    <t>https://podminky.urs.cz/item/CS_URS_2025_01/741372111</t>
  </si>
  <si>
    <t>159</t>
  </si>
  <si>
    <t>34825009</t>
  </si>
  <si>
    <t>svítidlo vestavné stropní panelové čtvercové/obdélníkové do 0,09m2 1000-1600lm</t>
  </si>
  <si>
    <t>-635399162</t>
  </si>
  <si>
    <t>742</t>
  </si>
  <si>
    <t>Elektroinstalace - slaboproud</t>
  </si>
  <si>
    <t>91</t>
  </si>
  <si>
    <t>742111101</t>
  </si>
  <si>
    <t>Montáž revizních dvířek plastových</t>
  </si>
  <si>
    <t>1013358769</t>
  </si>
  <si>
    <t>https://podminky.urs.cz/item/CS_URS_2025_01/742111101</t>
  </si>
  <si>
    <t>92</t>
  </si>
  <si>
    <t>56245709</t>
  </si>
  <si>
    <t>dvířka revizní 250 x 250, PVC bíla</t>
  </si>
  <si>
    <t>1681916545</t>
  </si>
  <si>
    <t>763</t>
  </si>
  <si>
    <t>Konstrukce suché výstavby</t>
  </si>
  <si>
    <t>141</t>
  </si>
  <si>
    <t>763111313</t>
  </si>
  <si>
    <t>Příčka ze sádrokartonových desek s nosnou konstrukcí z jednoduchých ocelových profilů UW, CW jednoduše opláštěná deskou standardní A tl. 12,5 mm, příčka tl. 100 mm, profil 75, bez izolace, EI do 30</t>
  </si>
  <si>
    <t>1269451890</t>
  </si>
  <si>
    <t>https://podminky.urs.cz/item/CS_URS_2025_01/763111313</t>
  </si>
  <si>
    <t>142</t>
  </si>
  <si>
    <t>763111361</t>
  </si>
  <si>
    <t>Příčka ze sádrokartonových desek vysokopevnostních s nosnou konstrukcí z jednoduchých ocelových profilů UW, CW jednoduše opláštěná deskou akustickou tl. 12,5 mm, EI 45, příčka tl. 100 mm, profil 75, Rw do 50 dB</t>
  </si>
  <si>
    <t>1073130911</t>
  </si>
  <si>
    <t>https://podminky.urs.cz/item/CS_URS_2025_01/763111361</t>
  </si>
  <si>
    <t>151</t>
  </si>
  <si>
    <t>763111644</t>
  </si>
  <si>
    <t>Montáž prefabrikátu pro sádrokartonové příčky kompletizovaného ukončovacího profilu příčky tvaru L 1 x 12,5 mm příčky tl. 175 mm</t>
  </si>
  <si>
    <t>798845054</t>
  </si>
  <si>
    <t>https://podminky.urs.cz/item/CS_URS_2025_01/763111644</t>
  </si>
  <si>
    <t>152</t>
  </si>
  <si>
    <t>59031481</t>
  </si>
  <si>
    <t>prefabrikát SDK ukončení příčky tvar L lepený deska A 1x12,5mm 197,5x47,5mm</t>
  </si>
  <si>
    <t>1993184677</t>
  </si>
  <si>
    <t>139</t>
  </si>
  <si>
    <t>763111651</t>
  </si>
  <si>
    <t>Montáž prefabrikátu pro sádrokartonové příčky kompletizovaného ukončovacího profilu příčky tvaru U 1 x 12,5 mm příčky tl. 100 mm</t>
  </si>
  <si>
    <t>1229833092</t>
  </si>
  <si>
    <t>https://podminky.urs.cz/item/CS_URS_2025_01/763111651</t>
  </si>
  <si>
    <t>140</t>
  </si>
  <si>
    <t>59031639</t>
  </si>
  <si>
    <t>prefabrikát SDK ukončení příčky tvar U lepený deska A 1x12,5mm 127,5x100mm</t>
  </si>
  <si>
    <t>1669946834</t>
  </si>
  <si>
    <t>147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</si>
  <si>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</si>
  <si>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</si>
  <si>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575825140</t>
  </si>
  <si>
    <t>https://podminky.urs.cz/item/CS_URS_2025_01/763121590</t>
  </si>
  <si>
    <t>148</t>
  </si>
  <si>
    <t>55281723</t>
  </si>
  <si>
    <t>montážní prvek pro závěsné WC do lehkých stěn s kovovou konstrukcí ovládání shora stavební v 980mm</t>
  </si>
  <si>
    <t>905791605</t>
  </si>
  <si>
    <t>20</t>
  </si>
  <si>
    <t>763431001</t>
  </si>
  <si>
    <t>Montáž podhledu minerálního včetně zavěšeného roštu viditelného s panely vyjímatelnými, velikosti panelů do 0,36 m2</t>
  </si>
  <si>
    <t>768051694</t>
  </si>
  <si>
    <t>https://podminky.urs.cz/item/CS_URS_2025_01/763431001</t>
  </si>
  <si>
    <t>59036513</t>
  </si>
  <si>
    <t>deska podhledová minerální rovná bílá jemná hladká 15x600x600mm</t>
  </si>
  <si>
    <t>972115568</t>
  </si>
  <si>
    <t>137</t>
  </si>
  <si>
    <t>763431042</t>
  </si>
  <si>
    <t>Montáž podhledu minerálního včetně zavěšeného roštu Příplatek k cenám: za výšku zavěšení přes 1,0 do 1,4 m</t>
  </si>
  <si>
    <t>1887422731</t>
  </si>
  <si>
    <t>https://podminky.urs.cz/item/CS_URS_2025_01/763431042</t>
  </si>
  <si>
    <t>22</t>
  </si>
  <si>
    <t>763431071</t>
  </si>
  <si>
    <t>Montáž podhledu minerálního na stropní konstrukci připevňovaného Příplatek k cenám: za šroubování panelů do betonové stropní konstrukce přes 0,5 do 1,0 m</t>
  </si>
  <si>
    <t>-239320427</t>
  </si>
  <si>
    <t>https://podminky.urs.cz/item/CS_URS_2025_01/763431071</t>
  </si>
  <si>
    <t>138</t>
  </si>
  <si>
    <t>763431201</t>
  </si>
  <si>
    <t>Montáž podhledu minerálního napojení na stěnu lištou obvodovou</t>
  </si>
  <si>
    <t>1475040230</t>
  </si>
  <si>
    <t>https://podminky.urs.cz/item/CS_URS_2025_01/763431201</t>
  </si>
  <si>
    <t>766</t>
  </si>
  <si>
    <t>Konstrukce truhlářské</t>
  </si>
  <si>
    <t>121</t>
  </si>
  <si>
    <t>766660001</t>
  </si>
  <si>
    <t>Montáž dveřních křídel dřevěných nebo plastových otevíravých do ocelové zárubně povrchově upravených jednokřídlových, šířky do 800 mm</t>
  </si>
  <si>
    <t>1853013317</t>
  </si>
  <si>
    <t>https://podminky.urs.cz/item/CS_URS_2025_01/766660001</t>
  </si>
  <si>
    <t>122</t>
  </si>
  <si>
    <t>61162072</t>
  </si>
  <si>
    <t>dveře jednokřídlé voštinové povrch laminátový plné 600x1970-2100mm</t>
  </si>
  <si>
    <t>1768792547</t>
  </si>
  <si>
    <t>123</t>
  </si>
  <si>
    <t>61162074</t>
  </si>
  <si>
    <t>dveře jednokřídlé voštinové povrch laminátový plné 800x1970-2100mm</t>
  </si>
  <si>
    <t>-1044349698</t>
  </si>
  <si>
    <t>124</t>
  </si>
  <si>
    <t>766660002</t>
  </si>
  <si>
    <t>Montáž dveřních křídel dřevěných nebo plastových otevíravých do ocelové zárubně povrchově upravených jednokřídlových, šířky 600-800/1970 mm, plné CLP</t>
  </si>
  <si>
    <t>-961413892</t>
  </si>
  <si>
    <t>https://podminky.urs.cz/item/CS_URS_2025_01/766660002</t>
  </si>
  <si>
    <t>125</t>
  </si>
  <si>
    <t>61162075</t>
  </si>
  <si>
    <t>dveře jednokřídlé voštinové povrch laminátový plné 900x1970-2100mm</t>
  </si>
  <si>
    <t>-1251222413</t>
  </si>
  <si>
    <t>126</t>
  </si>
  <si>
    <t>766660711</t>
  </si>
  <si>
    <t>Montáž dveřních doplňků dokování závěsů na křídlo a zárubeň dveří jednokřídlových</t>
  </si>
  <si>
    <t>-811674331</t>
  </si>
  <si>
    <t>https://podminky.urs.cz/item/CS_URS_2025_01/766660711</t>
  </si>
  <si>
    <t>127</t>
  </si>
  <si>
    <t>54932009</t>
  </si>
  <si>
    <t>závěs dveřní zadlabávací 120mm</t>
  </si>
  <si>
    <t>100 kus</t>
  </si>
  <si>
    <t>2107705199</t>
  </si>
  <si>
    <t>8*0,01 'Přepočtené koeficientem množství</t>
  </si>
  <si>
    <t>130</t>
  </si>
  <si>
    <t>766660729</t>
  </si>
  <si>
    <t>Montáž dveřních doplňků dveřního kování interiérového štítku s klikou</t>
  </si>
  <si>
    <t>-1608755237</t>
  </si>
  <si>
    <t>https://podminky.urs.cz/item/CS_URS_2025_01/766660729</t>
  </si>
  <si>
    <t>131</t>
  </si>
  <si>
    <t>54914140</t>
  </si>
  <si>
    <t>dveřní kování štítové klika/klika lakovaný nerez</t>
  </si>
  <si>
    <t>161168257</t>
  </si>
  <si>
    <t>132</t>
  </si>
  <si>
    <t>766660730</t>
  </si>
  <si>
    <t>Montáž dveřních doplňků dveřního kování interiérového WC kliky se zámkem</t>
  </si>
  <si>
    <t>973862823</t>
  </si>
  <si>
    <t>https://podminky.urs.cz/item/CS_URS_2025_01/766660730</t>
  </si>
  <si>
    <t>133</t>
  </si>
  <si>
    <t>54914128</t>
  </si>
  <si>
    <t>dveřní kování interiérové rozetové spodní pro WC</t>
  </si>
  <si>
    <t>-501228347</t>
  </si>
  <si>
    <t>134</t>
  </si>
  <si>
    <t>766660752</t>
  </si>
  <si>
    <t>Montáž dveřních doplňků dveřního kování interiérového zámkové vložky</t>
  </si>
  <si>
    <t>2135434581</t>
  </si>
  <si>
    <t>https://podminky.urs.cz/item/CS_URS_2025_01/766660752</t>
  </si>
  <si>
    <t>135</t>
  </si>
  <si>
    <t>54964210</t>
  </si>
  <si>
    <t>vložka cylindrická stavební 35+55</t>
  </si>
  <si>
    <t>-1759609120</t>
  </si>
  <si>
    <t>136</t>
  </si>
  <si>
    <t>998766103</t>
  </si>
  <si>
    <t>Přesun hmot pro konstrukce truhlářské stanovený z hmotnosti přesunovaného materiálu vodorovná dopravní vzdálenost do 50 m základní v objektech výšky přes 12 do 24 m</t>
  </si>
  <si>
    <t>-100343369</t>
  </si>
  <si>
    <t>https://podminky.urs.cz/item/CS_URS_2025_01/998766103</t>
  </si>
  <si>
    <t>767</t>
  </si>
  <si>
    <t>Konstrukce zámečnické</t>
  </si>
  <si>
    <t>23</t>
  </si>
  <si>
    <t>767641800</t>
  </si>
  <si>
    <t>Demontáž dveřních zárubní odřezáním od upevnění, plochy dveří do 2,5 m2</t>
  </si>
  <si>
    <t>-2140456775</t>
  </si>
  <si>
    <t>https://podminky.urs.cz/item/CS_URS_2025_01/767641800</t>
  </si>
  <si>
    <t>771</t>
  </si>
  <si>
    <t>Podlahy z dlaždic</t>
  </si>
  <si>
    <t>95</t>
  </si>
  <si>
    <t>771121011</t>
  </si>
  <si>
    <t>Příprava podkladu před provedením dlažby nátěr penetrační na podlahu</t>
  </si>
  <si>
    <t>-1373100399</t>
  </si>
  <si>
    <t>https://podminky.urs.cz/item/CS_URS_2025_01/771121011</t>
  </si>
  <si>
    <t>96</t>
  </si>
  <si>
    <t>771151012</t>
  </si>
  <si>
    <t>Příprava podkladu před provedením dlažby samonivelační stěrka min. pevnosti 20 MPa, tloušťky přes 3 do 5 mm</t>
  </si>
  <si>
    <t>-1783731988</t>
  </si>
  <si>
    <t>https://podminky.urs.cz/item/CS_URS_2025_01/771151012</t>
  </si>
  <si>
    <t>24</t>
  </si>
  <si>
    <t>771573810</t>
  </si>
  <si>
    <t>Demontáž podlah z dlaždic keramických lepených</t>
  </si>
  <si>
    <t>-272273453</t>
  </si>
  <si>
    <t>https://podminky.urs.cz/item/CS_URS_2025_01/771573810</t>
  </si>
  <si>
    <t>97</t>
  </si>
  <si>
    <t>771574415</t>
  </si>
  <si>
    <t>Montáž podlah z dlaždic keramických lepených cementovým flexibilním lepidlem hladkých, tloušťky do 10 mm přes 6 do 9 ks/m2</t>
  </si>
  <si>
    <t>-1519040403</t>
  </si>
  <si>
    <t>https://podminky.urs.cz/item/CS_URS_2025_01/771574415</t>
  </si>
  <si>
    <t>98</t>
  </si>
  <si>
    <t>59761176</t>
  </si>
  <si>
    <t>dlažba keramická nemrazuvzdorná R9 povrch hladký/matný tl do 10mm přes 6 do 9ks/m2</t>
  </si>
  <si>
    <t>1382446426</t>
  </si>
  <si>
    <t>25,9*1,1 'Přepočtené koeficientem množství</t>
  </si>
  <si>
    <t>99</t>
  </si>
  <si>
    <t>771591115</t>
  </si>
  <si>
    <t>Podlahy - dokončovací práce spárování silikonem</t>
  </si>
  <si>
    <t>1533977956</t>
  </si>
  <si>
    <t>https://podminky.urs.cz/item/CS_URS_2025_01/771591115</t>
  </si>
  <si>
    <t>100</t>
  </si>
  <si>
    <t>771591117</t>
  </si>
  <si>
    <t>Podlahy - dokončovací práce spárování akrylem</t>
  </si>
  <si>
    <t>1974283656</t>
  </si>
  <si>
    <t>https://podminky.urs.cz/item/CS_URS_2025_01/771591117</t>
  </si>
  <si>
    <t>104</t>
  </si>
  <si>
    <t>771592011</t>
  </si>
  <si>
    <t>Čištění vnitřních ploch po položení dlažby podlah nebo schodišť chemickými prostředky</t>
  </si>
  <si>
    <t>478696641</t>
  </si>
  <si>
    <t>https://podminky.urs.cz/item/CS_URS_2025_01/771592011</t>
  </si>
  <si>
    <t>105</t>
  </si>
  <si>
    <t>998771103</t>
  </si>
  <si>
    <t>Přesun hmot pro podlahy z dlaždic stanovený z hmotnosti přesunovaného materiálu vodorovná dopravní vzdálenost do 50 m základní v objektech výšky přes 12 do 24 m</t>
  </si>
  <si>
    <t>-1720123992</t>
  </si>
  <si>
    <t>https://podminky.urs.cz/item/CS_URS_2025_01/998771103</t>
  </si>
  <si>
    <t>781</t>
  </si>
  <si>
    <t>Dokončovací práce - obklady</t>
  </si>
  <si>
    <t>106</t>
  </si>
  <si>
    <t>781121011</t>
  </si>
  <si>
    <t>Příprava podkladu před provedením obkladu nátěr penetrační na stěnu</t>
  </si>
  <si>
    <t>-1456743059</t>
  </si>
  <si>
    <t>https://podminky.urs.cz/item/CS_URS_2025_01/781121011</t>
  </si>
  <si>
    <t>111</t>
  </si>
  <si>
    <t>781151031</t>
  </si>
  <si>
    <t>Příprava podkladu před provedením obkladu celoplošné vyrovnání podkladu stěrkou, tloušťky 3 mm</t>
  </si>
  <si>
    <t>-676174813</t>
  </si>
  <si>
    <t>https://podminky.urs.cz/item/CS_URS_2025_01/781151031</t>
  </si>
  <si>
    <t>112</t>
  </si>
  <si>
    <t>59761708</t>
  </si>
  <si>
    <t>obklad keramický nemrazuvzdorný povrch hladký/lesklý tl do 10mm přes 6 do 9ks/m2</t>
  </si>
  <si>
    <t>-497278072</t>
  </si>
  <si>
    <t>105,7*1,15 'Přepočtené koeficientem množství</t>
  </si>
  <si>
    <t>109</t>
  </si>
  <si>
    <t>781151041</t>
  </si>
  <si>
    <t>Příprava podkladu před provedením obkladu celoplošné vyrovnání podkladu příplatek za každý další 1 mm tloušťky přes 3 mm</t>
  </si>
  <si>
    <t>521387062</t>
  </si>
  <si>
    <t>https://podminky.urs.cz/item/CS_URS_2025_01/781151041</t>
  </si>
  <si>
    <t>110</t>
  </si>
  <si>
    <t>781472215</t>
  </si>
  <si>
    <t>Montáž keramických obkladů stěn lepených cementovým flexibilním lepidlem hladkých přes 6 do 9 ks/m2</t>
  </si>
  <si>
    <t>556334685</t>
  </si>
  <si>
    <t>https://podminky.urs.cz/item/CS_URS_2025_01/781472215</t>
  </si>
  <si>
    <t>25</t>
  </si>
  <si>
    <t>781473810</t>
  </si>
  <si>
    <t>Demontáž obkladů z dlaždic keramických lepených</t>
  </si>
  <si>
    <t>-406715091</t>
  </si>
  <si>
    <t>https://podminky.urs.cz/item/CS_URS_2025_01/781473810</t>
  </si>
  <si>
    <t>93</t>
  </si>
  <si>
    <t>781491022</t>
  </si>
  <si>
    <t>Montáž zrcadel lepených silikonovým tmelem na keramický obklad, plochy přes 1 m2</t>
  </si>
  <si>
    <t>-723852462</t>
  </si>
  <si>
    <t>https://podminky.urs.cz/item/CS_URS_2025_01/781491022</t>
  </si>
  <si>
    <t>94</t>
  </si>
  <si>
    <t>63465124</t>
  </si>
  <si>
    <t>zrcadlo nemontované čiré tl 4mm max rozměr 3210x2250mm</t>
  </si>
  <si>
    <t>-2029065912</t>
  </si>
  <si>
    <t>1,4*1,1 'Přepočtené koeficientem množství</t>
  </si>
  <si>
    <t>113</t>
  </si>
  <si>
    <t>781492251</t>
  </si>
  <si>
    <t>Obklad - dokončující práce montáž profilu lepeného flexibilním cementovým lepidlem ukončovacího</t>
  </si>
  <si>
    <t>-1272758209</t>
  </si>
  <si>
    <t>https://podminky.urs.cz/item/CS_URS_2025_01/781492251</t>
  </si>
  <si>
    <t>114</t>
  </si>
  <si>
    <t>19416008</t>
  </si>
  <si>
    <t>lišta ukončovací hliníková 10mm</t>
  </si>
  <si>
    <t>-1643301892</t>
  </si>
  <si>
    <t>46,1*1,05 'Přepočtené koeficientem množství</t>
  </si>
  <si>
    <t>115</t>
  </si>
  <si>
    <t>781495211</t>
  </si>
  <si>
    <t>Čištění vnitřních ploch po provedení obkladu stěn chemickými prostředky</t>
  </si>
  <si>
    <t>-584739607</t>
  </si>
  <si>
    <t>https://podminky.urs.cz/item/CS_URS_2025_01/781495211</t>
  </si>
  <si>
    <t>116</t>
  </si>
  <si>
    <t>998781103</t>
  </si>
  <si>
    <t>Přesun hmot pro obklady keramické stanovený z hmotnosti přesunovaného materiálu vodorovná dopravní vzdálenost do 50 m základní v objektech výšky přes 12 do 24 m</t>
  </si>
  <si>
    <t>1276857938</t>
  </si>
  <si>
    <t>https://podminky.urs.cz/item/CS_URS_2025_01/998781103</t>
  </si>
  <si>
    <t>783</t>
  </si>
  <si>
    <t>Dokončovací práce - nátěry</t>
  </si>
  <si>
    <t>26</t>
  </si>
  <si>
    <t>783627503</t>
  </si>
  <si>
    <t>Krycí nátěr (email) armatur a kovových potrubí armatur do DN 100 mm jednonásobný silikonový tepelně odolný</t>
  </si>
  <si>
    <t>-1098824815</t>
  </si>
  <si>
    <t>https://podminky.urs.cz/item/CS_URS_2025_01/783627503</t>
  </si>
  <si>
    <t>27</t>
  </si>
  <si>
    <t>783823131</t>
  </si>
  <si>
    <t>Penetrační nátěr omítek hladkých omítek hladkých, zrnitých tenkovrstvých nebo štukových stupně členitosti 1 a 2 akrylátový</t>
  </si>
  <si>
    <t>-1312828135</t>
  </si>
  <si>
    <t>https://podminky.urs.cz/item/CS_URS_2025_01/783823131</t>
  </si>
  <si>
    <t>784</t>
  </si>
  <si>
    <t>Dokončovací práce - malby a tapety</t>
  </si>
  <si>
    <t>28</t>
  </si>
  <si>
    <t>784121001</t>
  </si>
  <si>
    <t>Oškrabání malby v místnostech výšky do 3,80 m</t>
  </si>
  <si>
    <t>-1088914305</t>
  </si>
  <si>
    <t>https://podminky.urs.cz/item/CS_URS_2025_01/784121001</t>
  </si>
  <si>
    <t>29</t>
  </si>
  <si>
    <t>784171101</t>
  </si>
  <si>
    <t>Zakrytí nemalovaných ploch (materiál ve specifikaci) včetně pozdějšího odkrytí podlah</t>
  </si>
  <si>
    <t>1697123365</t>
  </si>
  <si>
    <t>https://podminky.urs.cz/item/CS_URS_2025_01/784171101</t>
  </si>
  <si>
    <t>30</t>
  </si>
  <si>
    <t>58124842</t>
  </si>
  <si>
    <t>fólie pro malířské potřeby zakrývací tl 7µ 4x5m</t>
  </si>
  <si>
    <t>1987528047</t>
  </si>
  <si>
    <t>25,9*1,05 'Přepočtené koeficientem množství</t>
  </si>
  <si>
    <t>31</t>
  </si>
  <si>
    <t>784171111</t>
  </si>
  <si>
    <t>Zakrytí nemalovaných ploch (materiál ve specifikaci) včetně pozdějšího odkrytí svislých ploch např. stěn, oken, dveří v místnostech výšky do 3,80</t>
  </si>
  <si>
    <t>1495863464</t>
  </si>
  <si>
    <t>https://podminky.urs.cz/item/CS_URS_2025_01/784171111</t>
  </si>
  <si>
    <t>1128935100</t>
  </si>
  <si>
    <t>56,1*1,05 'Přepočtené koeficientem množství</t>
  </si>
  <si>
    <t>33</t>
  </si>
  <si>
    <t>784181121</t>
  </si>
  <si>
    <t>Penetrace podkladu jednonásobná hloubková akrylátová bezbarvá v místnostech výšky do 3,80 m</t>
  </si>
  <si>
    <t>-2004677816</t>
  </si>
  <si>
    <t>https://podminky.urs.cz/item/CS_URS_2025_01/784181121</t>
  </si>
  <si>
    <t>34</t>
  </si>
  <si>
    <t>784211001</t>
  </si>
  <si>
    <t>Malby z malířských směsí oděruvzdorných za mokra jednonásobné, bílé za mokra odruvzdorné výborně v místnostech výšky do 3,80 m</t>
  </si>
  <si>
    <t>415604049</t>
  </si>
  <si>
    <t>https://podminky.urs.cz/item/CS_URS_2025_01/784211001</t>
  </si>
  <si>
    <t>789</t>
  </si>
  <si>
    <t>Povrchové úpravy ocelových konstrukcí a technologických zařízení</t>
  </si>
  <si>
    <t>160</t>
  </si>
  <si>
    <t>789325210</t>
  </si>
  <si>
    <t>Nátěr ocelových konstrukcí třídy I dvousložkový epoxidový základní, tloušťky do 40 μm</t>
  </si>
  <si>
    <t>-720389910</t>
  </si>
  <si>
    <t>https://podminky.urs.cz/item/CS_URS_2025_01/789325210</t>
  </si>
  <si>
    <t>161</t>
  </si>
  <si>
    <t>789325215</t>
  </si>
  <si>
    <t>Nátěr ocelových konstrukcí třídy I dvousložkový epoxidový mezivrstva, tloušťky do 40 μm</t>
  </si>
  <si>
    <t>-600334644</t>
  </si>
  <si>
    <t>https://podminky.urs.cz/item/CS_URS_2025_01/789325215</t>
  </si>
  <si>
    <t>162</t>
  </si>
  <si>
    <t>789325220</t>
  </si>
  <si>
    <t>Nátěr ocelových konstrukcí třídy I dvousložkový epoxidový krycí (vrchní), tloušťky do 40 μm</t>
  </si>
  <si>
    <t>1124045631</t>
  </si>
  <si>
    <t>https://podminky.urs.cz/item/CS_URS_2025_01/789325220</t>
  </si>
  <si>
    <t>HZS</t>
  </si>
  <si>
    <t>Hodinové zúčtovací sazby</t>
  </si>
  <si>
    <t>49</t>
  </si>
  <si>
    <t>HZS2491</t>
  </si>
  <si>
    <t>Hodinové zúčtovací sazby profesí PSV zednické výpomoci a pomocné práce PSV dělník zednických výpomocí</t>
  </si>
  <si>
    <t>hod</t>
  </si>
  <si>
    <t>512</t>
  </si>
  <si>
    <t>995339521</t>
  </si>
  <si>
    <t>https://podminky.urs.cz/item/CS_URS_2025_01/HZS2491</t>
  </si>
  <si>
    <t>722</t>
  </si>
  <si>
    <t>Zdravotechnika - vnitřní vodovod</t>
  </si>
  <si>
    <t>50</t>
  </si>
  <si>
    <t>722110811</t>
  </si>
  <si>
    <t>Demontáž potrubí z litinových trub přírubových do DN 80</t>
  </si>
  <si>
    <t>-157868554</t>
  </si>
  <si>
    <t>https://podminky.urs.cz/item/CS_URS_2025_01/722110811</t>
  </si>
  <si>
    <t>51</t>
  </si>
  <si>
    <t>722174005</t>
  </si>
  <si>
    <t>Potrubí z plastových trubek z polypropylenu PPR svařovaných polyfúzně PN 16 (SDR 7,4) D 40 x 5,5</t>
  </si>
  <si>
    <t>-1082107820</t>
  </si>
  <si>
    <t>https://podminky.urs.cz/item/CS_URS_2025_01/722174005</t>
  </si>
  <si>
    <t>52</t>
  </si>
  <si>
    <t>722174065</t>
  </si>
  <si>
    <t>Potrubí z plastových trubek z polypropylenu PPR svařovaných polyfúzně křížení potrubí (PPR) PN 20 (SDR 6) D 40 x 6,7</t>
  </si>
  <si>
    <t>-929531937</t>
  </si>
  <si>
    <t>https://podminky.urs.cz/item/CS_URS_2025_01/722174065</t>
  </si>
  <si>
    <t>53</t>
  </si>
  <si>
    <t>722174075</t>
  </si>
  <si>
    <t>Potrubí z plastových trubek z polypropylenu PPR svařovaných polyfúzně kompenzační smyčky na potrubí (PPR) D 40 x 6,7</t>
  </si>
  <si>
    <t>73245462</t>
  </si>
  <si>
    <t>https://podminky.urs.cz/item/CS_URS_2025_01/722174075</t>
  </si>
  <si>
    <t>54</t>
  </si>
  <si>
    <t>722176115</t>
  </si>
  <si>
    <t>Montáž potrubí z plastových trub svařovaných polyfuzně D přes 32 do 40 mm</t>
  </si>
  <si>
    <t>495415817</t>
  </si>
  <si>
    <t>https://podminky.urs.cz/item/CS_URS_2025_01/722176115</t>
  </si>
  <si>
    <t>55</t>
  </si>
  <si>
    <t>722176119</t>
  </si>
  <si>
    <t>Montáž potrubí z plastových trub svařovaných polyfuzně D přes 75 do 90 mm</t>
  </si>
  <si>
    <t>-228272783</t>
  </si>
  <si>
    <t>https://podminky.urs.cz/item/CS_URS_2025_01/722176119</t>
  </si>
  <si>
    <t>56</t>
  </si>
  <si>
    <t>722181254</t>
  </si>
  <si>
    <t>Ochrana potrubí termoizolačními trubicemi z pěnového polyetylenu PE přilepenými v příčných a podélných spojích, tloušťky izolace přes 20 do 25 mm, vnitřního průměru izolace DN přes 63 do 89 mm</t>
  </si>
  <si>
    <t>2058664428</t>
  </si>
  <si>
    <t>https://podminky.urs.cz/item/CS_URS_2025_01/722181254</t>
  </si>
  <si>
    <t>57</t>
  </si>
  <si>
    <t>722290215</t>
  </si>
  <si>
    <t>Zkoušky, proplach a desinfekce vodovodního potrubí zkoušky těsnosti vodovodního potrubí hrdlového nebo přírubového do DN 100</t>
  </si>
  <si>
    <t>-2047671041</t>
  </si>
  <si>
    <t>https://podminky.urs.cz/item/CS_URS_2025_01/722290215</t>
  </si>
  <si>
    <t>58</t>
  </si>
  <si>
    <t>722290218</t>
  </si>
  <si>
    <t>Zkoušky, proplach a desinfekce vodovodního potrubí zkoušky těsnosti vodovodního potrubí hrdlového nebo přírubového přes DN 100 do DN 200</t>
  </si>
  <si>
    <t>1337466345</t>
  </si>
  <si>
    <t>https://podminky.urs.cz/item/CS_URS_2025_01/722290218</t>
  </si>
  <si>
    <t>59</t>
  </si>
  <si>
    <t>722290246</t>
  </si>
  <si>
    <t>Zkoušky, proplach a desinfekce vodovodního potrubí zkoušky těsnosti vodovodního potrubí plastového do DN 40</t>
  </si>
  <si>
    <t>-1442381107</t>
  </si>
  <si>
    <t>https://podminky.urs.cz/item/CS_URS_2025_01/722290246</t>
  </si>
  <si>
    <t>60</t>
  </si>
  <si>
    <t>722290249</t>
  </si>
  <si>
    <t>Zkoušky, proplach a desinfekce vodovodního potrubí zkoušky těsnosti vodovodního potrubí plastového přes DN 40 do DN 90</t>
  </si>
  <si>
    <t>2128572196</t>
  </si>
  <si>
    <t>https://podminky.urs.cz/item/CS_URS_2025_01/722290249</t>
  </si>
  <si>
    <t>VRN</t>
  </si>
  <si>
    <t>Vedlejší rozpočtové náklady</t>
  </si>
  <si>
    <t>VRN8</t>
  </si>
  <si>
    <t>Další náklady na pracovníky</t>
  </si>
  <si>
    <t>42</t>
  </si>
  <si>
    <t>081103000</t>
  </si>
  <si>
    <t>Denní doprava pracovníků na pracoviště</t>
  </si>
  <si>
    <t>1024</t>
  </si>
  <si>
    <t>-879549808</t>
  </si>
  <si>
    <t>https://podminky.urs.cz/item/CS_URS_2025_01/081103000</t>
  </si>
  <si>
    <t>14_2025_02 - 2.NP</t>
  </si>
  <si>
    <t>169921322</t>
  </si>
  <si>
    <t>4966311</t>
  </si>
  <si>
    <t>-467184682</t>
  </si>
  <si>
    <t>872184198</t>
  </si>
  <si>
    <t>-1825980693</t>
  </si>
  <si>
    <t>692564763</t>
  </si>
  <si>
    <t>1028403805</t>
  </si>
  <si>
    <t>1411226011</t>
  </si>
  <si>
    <t>1465278135</t>
  </si>
  <si>
    <t>407020428</t>
  </si>
  <si>
    <t>1615671142</t>
  </si>
  <si>
    <t>1991618126</t>
  </si>
  <si>
    <t>-275474087</t>
  </si>
  <si>
    <t>1719557072</t>
  </si>
  <si>
    <t>-1312469685</t>
  </si>
  <si>
    <t>t/km</t>
  </si>
  <si>
    <t>-1455768697</t>
  </si>
  <si>
    <t>442875933</t>
  </si>
  <si>
    <t>2104394497</t>
  </si>
  <si>
    <t>-1996515137</t>
  </si>
  <si>
    <t>-1629756432</t>
  </si>
  <si>
    <t>524105301</t>
  </si>
  <si>
    <t>93431017</t>
  </si>
  <si>
    <t>-40364982</t>
  </si>
  <si>
    <t>353846742</t>
  </si>
  <si>
    <t>-976562264</t>
  </si>
  <si>
    <t>955909186</t>
  </si>
  <si>
    <t>-1969322272</t>
  </si>
  <si>
    <t>1972275703</t>
  </si>
  <si>
    <t>1694534844</t>
  </si>
  <si>
    <t>-1713304136</t>
  </si>
  <si>
    <t>725121521</t>
  </si>
  <si>
    <t>Pisoárové záchodky keramické automatické s infračerveným senzorem</t>
  </si>
  <si>
    <t>-1222721127</t>
  </si>
  <si>
    <t>https://podminky.urs.cz/item/CS_URS_2025_01/725121521</t>
  </si>
  <si>
    <t>64251328</t>
  </si>
  <si>
    <t>pisoár automatický kapacitní</t>
  </si>
  <si>
    <t>1749879106</t>
  </si>
  <si>
    <t>49430896</t>
  </si>
  <si>
    <t>-768906523</t>
  </si>
  <si>
    <t>1111995675</t>
  </si>
  <si>
    <t>1408981899</t>
  </si>
  <si>
    <t>2121311161</t>
  </si>
  <si>
    <t>-2135031074</t>
  </si>
  <si>
    <t>1611591201</t>
  </si>
  <si>
    <t>541780422</t>
  </si>
  <si>
    <t>-780283908</t>
  </si>
  <si>
    <t>-95281320</t>
  </si>
  <si>
    <t>-741123996</t>
  </si>
  <si>
    <t>376235874</t>
  </si>
  <si>
    <t>-101572452</t>
  </si>
  <si>
    <t>-1233404715</t>
  </si>
  <si>
    <t>-579599054</t>
  </si>
  <si>
    <t>2012445306</t>
  </si>
  <si>
    <t>-397882606</t>
  </si>
  <si>
    <t>1626873512</t>
  </si>
  <si>
    <t>2018991134</t>
  </si>
  <si>
    <t>771763268</t>
  </si>
  <si>
    <t>1329652125</t>
  </si>
  <si>
    <t>-1544763160</t>
  </si>
  <si>
    <t>-1195086897</t>
  </si>
  <si>
    <t>-1401559157</t>
  </si>
  <si>
    <t>-820494208</t>
  </si>
  <si>
    <t>-954166519</t>
  </si>
  <si>
    <t>-1676303131</t>
  </si>
  <si>
    <t>-683399003</t>
  </si>
  <si>
    <t>-653969596</t>
  </si>
  <si>
    <t>-1935566552</t>
  </si>
  <si>
    <t>-888491454</t>
  </si>
  <si>
    <t>1305166655</t>
  </si>
  <si>
    <t>418281546</t>
  </si>
  <si>
    <t>1197722186</t>
  </si>
  <si>
    <t>-792242294</t>
  </si>
  <si>
    <t>1350220891</t>
  </si>
  <si>
    <t>Příčka ze sádrokartonových desek s nosnou konstrukcí z jednoduchých ocelových profilů UW, CW jednoduše opláštěná deskou akustickou tl. 12,5 mm, EI 45, příčka tl. 100 mm, profil 75, Rw do 50 dB</t>
  </si>
  <si>
    <t>-1393275569</t>
  </si>
  <si>
    <t>624171519</t>
  </si>
  <si>
    <t>1779479757</t>
  </si>
  <si>
    <t>659740809</t>
  </si>
  <si>
    <t>-859059811</t>
  </si>
  <si>
    <t>1926376406</t>
  </si>
  <si>
    <t>1159282255</t>
  </si>
  <si>
    <t>909418533</t>
  </si>
  <si>
    <t>63126473</t>
  </si>
  <si>
    <t>panel akustický technický povrch velice porézní skelná tkanina hrana zatřená skrytá a rovná αw=0,90 viditelný rastr v jednom směru š 24mm 600x600mm bílý tl 20mm</t>
  </si>
  <si>
    <t>-419168971</t>
  </si>
  <si>
    <t>1245170402</t>
  </si>
  <si>
    <t>157</t>
  </si>
  <si>
    <t>1013984427</t>
  </si>
  <si>
    <t>-1632790929</t>
  </si>
  <si>
    <t>-981965026</t>
  </si>
  <si>
    <t>-1506593174</t>
  </si>
  <si>
    <t>-2042530429</t>
  </si>
  <si>
    <t>-1239037336</t>
  </si>
  <si>
    <t>5*0,01 'Přepočtené koeficientem množství</t>
  </si>
  <si>
    <t>129</t>
  </si>
  <si>
    <t>1247659472</t>
  </si>
  <si>
    <t>25262847</t>
  </si>
  <si>
    <t>-513308670</t>
  </si>
  <si>
    <t>-945443873</t>
  </si>
  <si>
    <t>-1674528992</t>
  </si>
  <si>
    <t>-459118505</t>
  </si>
  <si>
    <t>-430274666</t>
  </si>
  <si>
    <t>1934403454</t>
  </si>
  <si>
    <t>1037798874</t>
  </si>
  <si>
    <t>-2039163547</t>
  </si>
  <si>
    <t>1513376490</t>
  </si>
  <si>
    <t>398429853</t>
  </si>
  <si>
    <t>-1315819738</t>
  </si>
  <si>
    <t>20,8*1,1 'Přepočtené koeficientem množství</t>
  </si>
  <si>
    <t>101</t>
  </si>
  <si>
    <t>1690340006</t>
  </si>
  <si>
    <t>102</t>
  </si>
  <si>
    <t>-1448326823</t>
  </si>
  <si>
    <t>632596965</t>
  </si>
  <si>
    <t>108</t>
  </si>
  <si>
    <t>-2033531293</t>
  </si>
  <si>
    <t>-1439665685</t>
  </si>
  <si>
    <t>1651898875</t>
  </si>
  <si>
    <t>79,5*1,15 'Přepočtené koeficientem množství</t>
  </si>
  <si>
    <t>-1583245378</t>
  </si>
  <si>
    <t>-1091662855</t>
  </si>
  <si>
    <t>-1117659425</t>
  </si>
  <si>
    <t>-154502480</t>
  </si>
  <si>
    <t>2079592567</t>
  </si>
  <si>
    <t>1,2*1,1 'Přepočtené koeficientem množství</t>
  </si>
  <si>
    <t>-1290327312</t>
  </si>
  <si>
    <t>-1615774788</t>
  </si>
  <si>
    <t>34,5714285714286*1,05 'Přepočtené koeficientem množství</t>
  </si>
  <si>
    <t>-653152175</t>
  </si>
  <si>
    <t>107</t>
  </si>
  <si>
    <t>-596708595</t>
  </si>
  <si>
    <t>1725395573</t>
  </si>
  <si>
    <t>-1204429142</t>
  </si>
  <si>
    <t>-1826189799</t>
  </si>
  <si>
    <t>-1068175694</t>
  </si>
  <si>
    <t>57735202</t>
  </si>
  <si>
    <t>-2109888334</t>
  </si>
  <si>
    <t>21,9*1,05 'Přepočtené koeficientem množství</t>
  </si>
  <si>
    <t>-689095588</t>
  </si>
  <si>
    <t>-2105589462</t>
  </si>
  <si>
    <t>47,6*1,05 'Přepočtené koeficientem množství</t>
  </si>
  <si>
    <t>-550581856</t>
  </si>
  <si>
    <t>738491603</t>
  </si>
  <si>
    <t>157610149</t>
  </si>
  <si>
    <t>1651795709</t>
  </si>
  <si>
    <t>2033756821</t>
  </si>
  <si>
    <t>1849418343</t>
  </si>
  <si>
    <t>86536352</t>
  </si>
  <si>
    <t>-822616213</t>
  </si>
  <si>
    <t>1332137156</t>
  </si>
  <si>
    <t>-1432062342</t>
  </si>
  <si>
    <t>-973057437</t>
  </si>
  <si>
    <t>744739558</t>
  </si>
  <si>
    <t>-2084537663</t>
  </si>
  <si>
    <t>-1257830959</t>
  </si>
  <si>
    <t>1526286143</t>
  </si>
  <si>
    <t>-951594432</t>
  </si>
  <si>
    <t>-1406826387</t>
  </si>
  <si>
    <t>-1393723917</t>
  </si>
  <si>
    <t>14_2025_03 - 3.NP</t>
  </si>
  <si>
    <t>2109535764</t>
  </si>
  <si>
    <t>-501347825</t>
  </si>
  <si>
    <t>787742197</t>
  </si>
  <si>
    <t>-1422167057</t>
  </si>
  <si>
    <t>1364715592</t>
  </si>
  <si>
    <t>-1179846176</t>
  </si>
  <si>
    <t>-601131782</t>
  </si>
  <si>
    <t>1408810097</t>
  </si>
  <si>
    <t>1292889159</t>
  </si>
  <si>
    <t>1986701340</t>
  </si>
  <si>
    <t>-851693752</t>
  </si>
  <si>
    <t>236958445</t>
  </si>
  <si>
    <t>-1710874735</t>
  </si>
  <si>
    <t>676252637</t>
  </si>
  <si>
    <t>-1962337655</t>
  </si>
  <si>
    <t>/dni</t>
  </si>
  <si>
    <t>-95770996</t>
  </si>
  <si>
    <t>-1638135827</t>
  </si>
  <si>
    <t>-1041451800</t>
  </si>
  <si>
    <t>450006592</t>
  </si>
  <si>
    <t>1963460269</t>
  </si>
  <si>
    <t>500134455</t>
  </si>
  <si>
    <t>1749923120</t>
  </si>
  <si>
    <t>-1955519701</t>
  </si>
  <si>
    <t>-34831829</t>
  </si>
  <si>
    <t>-61208150</t>
  </si>
  <si>
    <t>-737950841</t>
  </si>
  <si>
    <t>-1032056107</t>
  </si>
  <si>
    <t>-633885743</t>
  </si>
  <si>
    <t>64697272</t>
  </si>
  <si>
    <t>-972258136</t>
  </si>
  <si>
    <t>-2088900134</t>
  </si>
  <si>
    <t>-1695108977</t>
  </si>
  <si>
    <t>2078581560</t>
  </si>
  <si>
    <t>-1577395811</t>
  </si>
  <si>
    <t>622022824</t>
  </si>
  <si>
    <t>484369389</t>
  </si>
  <si>
    <t>-1442400986</t>
  </si>
  <si>
    <t>-279284307</t>
  </si>
  <si>
    <t>55167390</t>
  </si>
  <si>
    <t>sedátko klozetové duroplastové pro handicapované</t>
  </si>
  <si>
    <t>-1326622654</t>
  </si>
  <si>
    <t>661905503</t>
  </si>
  <si>
    <t>1769045524</t>
  </si>
  <si>
    <t>-1749889944</t>
  </si>
  <si>
    <t>1632686230</t>
  </si>
  <si>
    <t>2102970389</t>
  </si>
  <si>
    <t>1239293860</t>
  </si>
  <si>
    <t>-1807434350</t>
  </si>
  <si>
    <t>725339111</t>
  </si>
  <si>
    <t>Výlevky montáž výlevky</t>
  </si>
  <si>
    <t>-1564967348</t>
  </si>
  <si>
    <t>https://podminky.urs.cz/item/CS_URS_2025_01/725339111</t>
  </si>
  <si>
    <t>64271101</t>
  </si>
  <si>
    <t>výlevka keramická stojatá bílá</t>
  </si>
  <si>
    <t>511491818</t>
  </si>
  <si>
    <t>Baterie umyvadlové stojánkové pákové bez výpusti</t>
  </si>
  <si>
    <t>-1754409138</t>
  </si>
  <si>
    <t>725829101</t>
  </si>
  <si>
    <t>Baterie montáž ostatních typů nástěnných pákových nebo klasických</t>
  </si>
  <si>
    <t>1224413248</t>
  </si>
  <si>
    <t>https://podminky.urs.cz/item/CS_URS_2025_01/725829101</t>
  </si>
  <si>
    <t>55143976</t>
  </si>
  <si>
    <t>baterie  páková nástěnná s kulatým ústím 300mm</t>
  </si>
  <si>
    <t>-700620102</t>
  </si>
  <si>
    <t>-75080451</t>
  </si>
  <si>
    <t>-2081716576</t>
  </si>
  <si>
    <t>988085198</t>
  </si>
  <si>
    <t>2107125472</t>
  </si>
  <si>
    <t>-990343401</t>
  </si>
  <si>
    <t>-1834738969</t>
  </si>
  <si>
    <t>1084497021</t>
  </si>
  <si>
    <t>-591318999</t>
  </si>
  <si>
    <t>-1881685153</t>
  </si>
  <si>
    <t>499488147</t>
  </si>
  <si>
    <t>1308222394</t>
  </si>
  <si>
    <t>-210269648</t>
  </si>
  <si>
    <t>-569352101</t>
  </si>
  <si>
    <t>-1296844458</t>
  </si>
  <si>
    <t>48085268</t>
  </si>
  <si>
    <t>-1402422010</t>
  </si>
  <si>
    <t>-701806145</t>
  </si>
  <si>
    <t>-2024180863</t>
  </si>
  <si>
    <t>127845541</t>
  </si>
  <si>
    <t>1431927075</t>
  </si>
  <si>
    <t>Příčka ze sádrokartonových desek s nosnou konstrukcí z jednoduchých ocelových profilů UW, CW jednoduše opláštěná deskou akustickou tl. 12,5 mm s izolací, EI 45, příčka tl. 100 mm, profil 75, Rw do 50 dB</t>
  </si>
  <si>
    <t>408957390</t>
  </si>
  <si>
    <t>1313778973</t>
  </si>
  <si>
    <t>-629956691</t>
  </si>
  <si>
    <t>-991684700</t>
  </si>
  <si>
    <t>1516035183</t>
  </si>
  <si>
    <t>1876063816</t>
  </si>
  <si>
    <t>163</t>
  </si>
  <si>
    <t>-1359767445</t>
  </si>
  <si>
    <t>877092819</t>
  </si>
  <si>
    <t>761625327</t>
  </si>
  <si>
    <t>-130973620</t>
  </si>
  <si>
    <t>164</t>
  </si>
  <si>
    <t>1695191277</t>
  </si>
  <si>
    <t>-1011132805</t>
  </si>
  <si>
    <t>-71208824</t>
  </si>
  <si>
    <t>128</t>
  </si>
  <si>
    <t>-872155547</t>
  </si>
  <si>
    <t>-1129506284</t>
  </si>
  <si>
    <t>-906624776</t>
  </si>
  <si>
    <t>-890666185</t>
  </si>
  <si>
    <t>146937108</t>
  </si>
  <si>
    <t>7*0,01 'Přepočtené koeficientem množství</t>
  </si>
  <si>
    <t>113324004</t>
  </si>
  <si>
    <t>-1980460087</t>
  </si>
  <si>
    <t>233585131</t>
  </si>
  <si>
    <t>-65018461</t>
  </si>
  <si>
    <t>1348456438</t>
  </si>
  <si>
    <t>1455283005</t>
  </si>
  <si>
    <t>992955959</t>
  </si>
  <si>
    <t>1769188558</t>
  </si>
  <si>
    <t>-1503776200</t>
  </si>
  <si>
    <t>-821954236</t>
  </si>
  <si>
    <t>-1703200861</t>
  </si>
  <si>
    <t>-503954806</t>
  </si>
  <si>
    <t>103</t>
  </si>
  <si>
    <t>-516677580</t>
  </si>
  <si>
    <t>19,0909090909091*1,1 'Přepočtené koeficientem množství</t>
  </si>
  <si>
    <t>-533574188</t>
  </si>
  <si>
    <t>977982870</t>
  </si>
  <si>
    <t>771591207</t>
  </si>
  <si>
    <t>Izolace podlahy pod dlažbu montáž izolace nátěrem nebo stěrkou ve dvou vrstvách</t>
  </si>
  <si>
    <t>-458747595</t>
  </si>
  <si>
    <t>https://podminky.urs.cz/item/CS_URS_2025_01/771591207</t>
  </si>
  <si>
    <t>59030301</t>
  </si>
  <si>
    <t>stěrka hydroizolační jednosložková do interiéru</t>
  </si>
  <si>
    <t>kg</t>
  </si>
  <si>
    <t>-1462899408</t>
  </si>
  <si>
    <t>5,25*1,575 'Přepočtené koeficientem množství</t>
  </si>
  <si>
    <t>771591232</t>
  </si>
  <si>
    <t>Izolace podlahy pod dlažbu těsnícími izolačními pásy pro styčné nebo dilatační spáry</t>
  </si>
  <si>
    <t>631790269</t>
  </si>
  <si>
    <t>https://podminky.urs.cz/item/CS_URS_2025_01/771591232</t>
  </si>
  <si>
    <t>-150455551</t>
  </si>
  <si>
    <t>-294817987</t>
  </si>
  <si>
    <t>-887316164</t>
  </si>
  <si>
    <t>-502795361</t>
  </si>
  <si>
    <t>1140683244</t>
  </si>
  <si>
    <t>84,76*1,15 'Přepočtené koeficientem množství</t>
  </si>
  <si>
    <t>1605884024</t>
  </si>
  <si>
    <t>-296535384</t>
  </si>
  <si>
    <t>1959409748</t>
  </si>
  <si>
    <t>205521389</t>
  </si>
  <si>
    <t>-1509188758</t>
  </si>
  <si>
    <t>1,95*1,1 'Přepočtené koeficientem množství</t>
  </si>
  <si>
    <t>1815707519</t>
  </si>
  <si>
    <t>637998491</t>
  </si>
  <si>
    <t>37,01*1,05 'Přepočtené koeficientem množství</t>
  </si>
  <si>
    <t>-918209397</t>
  </si>
  <si>
    <t>1279178463</t>
  </si>
  <si>
    <t>1695971070</t>
  </si>
  <si>
    <t>516559804</t>
  </si>
  <si>
    <t>1574180841</t>
  </si>
  <si>
    <t>-1152170752</t>
  </si>
  <si>
    <t>247707080</t>
  </si>
  <si>
    <t>18,8*1,05 'Přepočtené koeficientem množství</t>
  </si>
  <si>
    <t>-1015067049</t>
  </si>
  <si>
    <t>1176985799</t>
  </si>
  <si>
    <t>58*1,05 'Přepočtené koeficientem množství</t>
  </si>
  <si>
    <t>-333241675</t>
  </si>
  <si>
    <t>1802456574</t>
  </si>
  <si>
    <t>-1086274481</t>
  </si>
  <si>
    <t>1865739583</t>
  </si>
  <si>
    <t>-1550028857</t>
  </si>
  <si>
    <t>1471321885</t>
  </si>
  <si>
    <t>-1797801576</t>
  </si>
  <si>
    <t>-1914235663</t>
  </si>
  <si>
    <t>-571595848</t>
  </si>
  <si>
    <t>-992990378</t>
  </si>
  <si>
    <t>-731327240</t>
  </si>
  <si>
    <t>1990456007</t>
  </si>
  <si>
    <t>1768084721</t>
  </si>
  <si>
    <t>-63472096</t>
  </si>
  <si>
    <t>739866295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</si>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</sst>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725119125" TargetMode="External"/><Relationship Id="rId21" Type="http://schemas.openxmlformats.org/officeDocument/2006/relationships/hyperlink" Target="https://podminky.urs.cz/item/CS_URS_2025_01/721194109" TargetMode="External"/><Relationship Id="rId42" Type="http://schemas.openxmlformats.org/officeDocument/2006/relationships/hyperlink" Target="https://podminky.urs.cz/item/CS_URS_2025_01/998735103" TargetMode="External"/><Relationship Id="rId47" Type="http://schemas.openxmlformats.org/officeDocument/2006/relationships/hyperlink" Target="https://podminky.urs.cz/item/CS_URS_2025_01/763111313" TargetMode="External"/><Relationship Id="rId63" Type="http://schemas.openxmlformats.org/officeDocument/2006/relationships/hyperlink" Target="https://podminky.urs.cz/item/CS_URS_2025_01/767641800" TargetMode="External"/><Relationship Id="rId68" Type="http://schemas.openxmlformats.org/officeDocument/2006/relationships/hyperlink" Target="https://podminky.urs.cz/item/CS_URS_2025_01/771591115" TargetMode="External"/><Relationship Id="rId84" Type="http://schemas.openxmlformats.org/officeDocument/2006/relationships/hyperlink" Target="https://podminky.urs.cz/item/CS_URS_2025_01/784171101" TargetMode="External"/><Relationship Id="rId89" Type="http://schemas.openxmlformats.org/officeDocument/2006/relationships/hyperlink" Target="https://podminky.urs.cz/item/CS_URS_2025_01/789325215" TargetMode="External"/><Relationship Id="rId16" Type="http://schemas.openxmlformats.org/officeDocument/2006/relationships/hyperlink" Target="https://podminky.urs.cz/item/CS_URS_2025_01/997131112" TargetMode="External"/><Relationship Id="rId11" Type="http://schemas.openxmlformats.org/officeDocument/2006/relationships/hyperlink" Target="https://podminky.urs.cz/item/CS_URS_2025_01/978013141" TargetMode="External"/><Relationship Id="rId32" Type="http://schemas.openxmlformats.org/officeDocument/2006/relationships/hyperlink" Target="https://podminky.urs.cz/item/CS_URS_2025_01/725291680" TargetMode="External"/><Relationship Id="rId37" Type="http://schemas.openxmlformats.org/officeDocument/2006/relationships/hyperlink" Target="https://podminky.urs.cz/item/CS_URS_2025_01/734261406" TargetMode="External"/><Relationship Id="rId53" Type="http://schemas.openxmlformats.org/officeDocument/2006/relationships/hyperlink" Target="https://podminky.urs.cz/item/CS_URS_2025_01/763431042" TargetMode="External"/><Relationship Id="rId58" Type="http://schemas.openxmlformats.org/officeDocument/2006/relationships/hyperlink" Target="https://podminky.urs.cz/item/CS_URS_2025_01/766660711" TargetMode="External"/><Relationship Id="rId74" Type="http://schemas.openxmlformats.org/officeDocument/2006/relationships/hyperlink" Target="https://podminky.urs.cz/item/CS_URS_2025_01/781151041" TargetMode="External"/><Relationship Id="rId79" Type="http://schemas.openxmlformats.org/officeDocument/2006/relationships/hyperlink" Target="https://podminky.urs.cz/item/CS_URS_2025_01/781495211" TargetMode="External"/><Relationship Id="rId102" Type="http://schemas.openxmlformats.org/officeDocument/2006/relationships/hyperlink" Target="https://podminky.urs.cz/item/CS_URS_2025_01/722290249" TargetMode="External"/><Relationship Id="rId5" Type="http://schemas.openxmlformats.org/officeDocument/2006/relationships/hyperlink" Target="https://podminky.urs.cz/item/CS_URS_2025_01/612311141" TargetMode="External"/><Relationship Id="rId90" Type="http://schemas.openxmlformats.org/officeDocument/2006/relationships/hyperlink" Target="https://podminky.urs.cz/item/CS_URS_2025_01/789325220" TargetMode="External"/><Relationship Id="rId95" Type="http://schemas.openxmlformats.org/officeDocument/2006/relationships/hyperlink" Target="https://podminky.urs.cz/item/CS_URS_2025_01/722174075" TargetMode="External"/><Relationship Id="rId22" Type="http://schemas.openxmlformats.org/officeDocument/2006/relationships/hyperlink" Target="https://podminky.urs.cz/item/CS_URS_2025_01/721290111" TargetMode="External"/><Relationship Id="rId27" Type="http://schemas.openxmlformats.org/officeDocument/2006/relationships/hyperlink" Target="https://podminky.urs.cz/item/CS_URS_2025_01/725211602" TargetMode="External"/><Relationship Id="rId43" Type="http://schemas.openxmlformats.org/officeDocument/2006/relationships/hyperlink" Target="https://podminky.urs.cz/item/CS_URS_2025_01/741122001" TargetMode="External"/><Relationship Id="rId48" Type="http://schemas.openxmlformats.org/officeDocument/2006/relationships/hyperlink" Target="https://podminky.urs.cz/item/CS_URS_2025_01/763111361" TargetMode="External"/><Relationship Id="rId64" Type="http://schemas.openxmlformats.org/officeDocument/2006/relationships/hyperlink" Target="https://podminky.urs.cz/item/CS_URS_2025_01/771121011" TargetMode="External"/><Relationship Id="rId69" Type="http://schemas.openxmlformats.org/officeDocument/2006/relationships/hyperlink" Target="https://podminky.urs.cz/item/CS_URS_2025_01/771591117" TargetMode="External"/><Relationship Id="rId80" Type="http://schemas.openxmlformats.org/officeDocument/2006/relationships/hyperlink" Target="https://podminky.urs.cz/item/CS_URS_2025_01/998781103" TargetMode="External"/><Relationship Id="rId85" Type="http://schemas.openxmlformats.org/officeDocument/2006/relationships/hyperlink" Target="https://podminky.urs.cz/item/CS_URS_2025_01/784171111" TargetMode="External"/><Relationship Id="rId12" Type="http://schemas.openxmlformats.org/officeDocument/2006/relationships/hyperlink" Target="https://podminky.urs.cz/item/CS_URS_2025_01/997013211" TargetMode="External"/><Relationship Id="rId17" Type="http://schemas.openxmlformats.org/officeDocument/2006/relationships/hyperlink" Target="https://podminky.urs.cz/item/CS_URS_2025_01/998011003" TargetMode="External"/><Relationship Id="rId25" Type="http://schemas.openxmlformats.org/officeDocument/2006/relationships/hyperlink" Target="https://podminky.urs.cz/item/CS_URS_2025_01/725110811" TargetMode="External"/><Relationship Id="rId33" Type="http://schemas.openxmlformats.org/officeDocument/2006/relationships/hyperlink" Target="https://podminky.urs.cz/item/CS_URS_2025_01/725822611" TargetMode="External"/><Relationship Id="rId38" Type="http://schemas.openxmlformats.org/officeDocument/2006/relationships/hyperlink" Target="https://podminky.urs.cz/item/CS_URS_2025_01/734271143" TargetMode="External"/><Relationship Id="rId46" Type="http://schemas.openxmlformats.org/officeDocument/2006/relationships/hyperlink" Target="https://podminky.urs.cz/item/CS_URS_2025_01/742111101" TargetMode="External"/><Relationship Id="rId59" Type="http://schemas.openxmlformats.org/officeDocument/2006/relationships/hyperlink" Target="https://podminky.urs.cz/item/CS_URS_2025_01/766660729" TargetMode="External"/><Relationship Id="rId67" Type="http://schemas.openxmlformats.org/officeDocument/2006/relationships/hyperlink" Target="https://podminky.urs.cz/item/CS_URS_2025_01/771574415" TargetMode="External"/><Relationship Id="rId103" Type="http://schemas.openxmlformats.org/officeDocument/2006/relationships/hyperlink" Target="https://podminky.urs.cz/item/CS_URS_2025_01/081103000" TargetMode="External"/><Relationship Id="rId20" Type="http://schemas.openxmlformats.org/officeDocument/2006/relationships/hyperlink" Target="https://podminky.urs.cz/item/CS_URS_2025_01/721174045" TargetMode="External"/><Relationship Id="rId41" Type="http://schemas.openxmlformats.org/officeDocument/2006/relationships/hyperlink" Target="https://podminky.urs.cz/item/CS_URS_2025_01/735131313" TargetMode="External"/><Relationship Id="rId54" Type="http://schemas.openxmlformats.org/officeDocument/2006/relationships/hyperlink" Target="https://podminky.urs.cz/item/CS_URS_2025_01/763431071" TargetMode="External"/><Relationship Id="rId62" Type="http://schemas.openxmlformats.org/officeDocument/2006/relationships/hyperlink" Target="https://podminky.urs.cz/item/CS_URS_2025_01/998766103" TargetMode="External"/><Relationship Id="rId70" Type="http://schemas.openxmlformats.org/officeDocument/2006/relationships/hyperlink" Target="https://podminky.urs.cz/item/CS_URS_2025_01/771592011" TargetMode="External"/><Relationship Id="rId75" Type="http://schemas.openxmlformats.org/officeDocument/2006/relationships/hyperlink" Target="https://podminky.urs.cz/item/CS_URS_2025_01/781472215" TargetMode="External"/><Relationship Id="rId83" Type="http://schemas.openxmlformats.org/officeDocument/2006/relationships/hyperlink" Target="https://podminky.urs.cz/item/CS_URS_2025_01/784121001" TargetMode="External"/><Relationship Id="rId88" Type="http://schemas.openxmlformats.org/officeDocument/2006/relationships/hyperlink" Target="https://podminky.urs.cz/item/CS_URS_2025_01/789325210" TargetMode="External"/><Relationship Id="rId91" Type="http://schemas.openxmlformats.org/officeDocument/2006/relationships/hyperlink" Target="https://podminky.urs.cz/item/CS_URS_2025_01/HZS2491" TargetMode="External"/><Relationship Id="rId96" Type="http://schemas.openxmlformats.org/officeDocument/2006/relationships/hyperlink" Target="https://podminky.urs.cz/item/CS_URS_2025_01/722176115" TargetMode="External"/><Relationship Id="rId1" Type="http://schemas.openxmlformats.org/officeDocument/2006/relationships/hyperlink" Target="https://podminky.urs.cz/item/CS_URS_2025_01/310271015" TargetMode="External"/><Relationship Id="rId6" Type="http://schemas.openxmlformats.org/officeDocument/2006/relationships/hyperlink" Target="https://podminky.urs.cz/item/CS_URS_2025_01/642942611" TargetMode="External"/><Relationship Id="rId15" Type="http://schemas.openxmlformats.org/officeDocument/2006/relationships/hyperlink" Target="https://podminky.urs.cz/item/CS_URS_2025_01/997013609" TargetMode="External"/><Relationship Id="rId23" Type="http://schemas.openxmlformats.org/officeDocument/2006/relationships/hyperlink" Target="https://podminky.urs.cz/item/CS_URS_2025_01/998721103" TargetMode="External"/><Relationship Id="rId28" Type="http://schemas.openxmlformats.org/officeDocument/2006/relationships/hyperlink" Target="https://podminky.urs.cz/item/CS_URS_2025_01/725291652" TargetMode="External"/><Relationship Id="rId36" Type="http://schemas.openxmlformats.org/officeDocument/2006/relationships/hyperlink" Target="https://podminky.urs.cz/item/CS_URS_2025_01/734261233" TargetMode="External"/><Relationship Id="rId49" Type="http://schemas.openxmlformats.org/officeDocument/2006/relationships/hyperlink" Target="https://podminky.urs.cz/item/CS_URS_2025_01/763111644" TargetMode="External"/><Relationship Id="rId57" Type="http://schemas.openxmlformats.org/officeDocument/2006/relationships/hyperlink" Target="https://podminky.urs.cz/item/CS_URS_2025_01/766660002" TargetMode="External"/><Relationship Id="rId10" Type="http://schemas.openxmlformats.org/officeDocument/2006/relationships/hyperlink" Target="https://podminky.urs.cz/item/CS_URS_2025_01/973031334" TargetMode="External"/><Relationship Id="rId31" Type="http://schemas.openxmlformats.org/officeDocument/2006/relationships/hyperlink" Target="https://podminky.urs.cz/item/CS_URS_2025_01/725291666" TargetMode="External"/><Relationship Id="rId44" Type="http://schemas.openxmlformats.org/officeDocument/2006/relationships/hyperlink" Target="https://podminky.urs.cz/item/CS_URS_2025_01/741122003" TargetMode="External"/><Relationship Id="rId52" Type="http://schemas.openxmlformats.org/officeDocument/2006/relationships/hyperlink" Target="https://podminky.urs.cz/item/CS_URS_2025_01/763431001" TargetMode="External"/><Relationship Id="rId60" Type="http://schemas.openxmlformats.org/officeDocument/2006/relationships/hyperlink" Target="https://podminky.urs.cz/item/CS_URS_2025_01/766660730" TargetMode="External"/><Relationship Id="rId65" Type="http://schemas.openxmlformats.org/officeDocument/2006/relationships/hyperlink" Target="https://podminky.urs.cz/item/CS_URS_2025_01/771151012" TargetMode="External"/><Relationship Id="rId73" Type="http://schemas.openxmlformats.org/officeDocument/2006/relationships/hyperlink" Target="https://podminky.urs.cz/item/CS_URS_2025_01/781151031" TargetMode="External"/><Relationship Id="rId78" Type="http://schemas.openxmlformats.org/officeDocument/2006/relationships/hyperlink" Target="https://podminky.urs.cz/item/CS_URS_2025_01/781492251" TargetMode="External"/><Relationship Id="rId81" Type="http://schemas.openxmlformats.org/officeDocument/2006/relationships/hyperlink" Target="https://podminky.urs.cz/item/CS_URS_2025_01/783627503" TargetMode="External"/><Relationship Id="rId86" Type="http://schemas.openxmlformats.org/officeDocument/2006/relationships/hyperlink" Target="https://podminky.urs.cz/item/CS_URS_2025_01/784181121" TargetMode="External"/><Relationship Id="rId94" Type="http://schemas.openxmlformats.org/officeDocument/2006/relationships/hyperlink" Target="https://podminky.urs.cz/item/CS_URS_2025_01/722174065" TargetMode="External"/><Relationship Id="rId99" Type="http://schemas.openxmlformats.org/officeDocument/2006/relationships/hyperlink" Target="https://podminky.urs.cz/item/CS_URS_2025_01/722290215" TargetMode="External"/><Relationship Id="rId101" Type="http://schemas.openxmlformats.org/officeDocument/2006/relationships/hyperlink" Target="https://podminky.urs.cz/item/CS_URS_2025_01/722290246" TargetMode="External"/><Relationship Id="rId4" Type="http://schemas.openxmlformats.org/officeDocument/2006/relationships/hyperlink" Target="https://podminky.urs.cz/item/CS_URS_2025_01/389381001" TargetMode="External"/><Relationship Id="rId9" Type="http://schemas.openxmlformats.org/officeDocument/2006/relationships/hyperlink" Target="https://podminky.urs.cz/item/CS_URS_2025_01/962031133" TargetMode="External"/><Relationship Id="rId13" Type="http://schemas.openxmlformats.org/officeDocument/2006/relationships/hyperlink" Target="https://podminky.urs.cz/item/CS_URS_2025_01/997013501" TargetMode="External"/><Relationship Id="rId18" Type="http://schemas.openxmlformats.org/officeDocument/2006/relationships/hyperlink" Target="https://podminky.urs.cz/item/CS_URS_2025_01/721140802" TargetMode="External"/><Relationship Id="rId39" Type="http://schemas.openxmlformats.org/officeDocument/2006/relationships/hyperlink" Target="https://podminky.urs.cz/item/CS_URS_2025_01/735111810" TargetMode="External"/><Relationship Id="rId34" Type="http://schemas.openxmlformats.org/officeDocument/2006/relationships/hyperlink" Target="https://podminky.urs.cz/item/CS_URS_2025_01/734211113" TargetMode="External"/><Relationship Id="rId50" Type="http://schemas.openxmlformats.org/officeDocument/2006/relationships/hyperlink" Target="https://podminky.urs.cz/item/CS_URS_2025_01/763111651" TargetMode="External"/><Relationship Id="rId55" Type="http://schemas.openxmlformats.org/officeDocument/2006/relationships/hyperlink" Target="https://podminky.urs.cz/item/CS_URS_2025_01/763431201" TargetMode="External"/><Relationship Id="rId76" Type="http://schemas.openxmlformats.org/officeDocument/2006/relationships/hyperlink" Target="https://podminky.urs.cz/item/CS_URS_2025_01/781473810" TargetMode="External"/><Relationship Id="rId97" Type="http://schemas.openxmlformats.org/officeDocument/2006/relationships/hyperlink" Target="https://podminky.urs.cz/item/CS_URS_2025_01/722176119" TargetMode="External"/><Relationship Id="rId104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949101111" TargetMode="External"/><Relationship Id="rId71" Type="http://schemas.openxmlformats.org/officeDocument/2006/relationships/hyperlink" Target="https://podminky.urs.cz/item/CS_URS_2025_01/998771103" TargetMode="External"/><Relationship Id="rId92" Type="http://schemas.openxmlformats.org/officeDocument/2006/relationships/hyperlink" Target="https://podminky.urs.cz/item/CS_URS_2025_01/722110811" TargetMode="External"/><Relationship Id="rId2" Type="http://schemas.openxmlformats.org/officeDocument/2006/relationships/hyperlink" Target="https://podminky.urs.cz/item/CS_URS_2025_01/310271021" TargetMode="External"/><Relationship Id="rId29" Type="http://schemas.openxmlformats.org/officeDocument/2006/relationships/hyperlink" Target="https://podminky.urs.cz/item/CS_URS_2025_01/725291653" TargetMode="External"/><Relationship Id="rId24" Type="http://schemas.openxmlformats.org/officeDocument/2006/relationships/hyperlink" Target="https://podminky.urs.cz/item/CS_URS_2025_01/998721129" TargetMode="External"/><Relationship Id="rId40" Type="http://schemas.openxmlformats.org/officeDocument/2006/relationships/hyperlink" Target="https://podminky.urs.cz/item/CS_URS_2025_01/735131312" TargetMode="External"/><Relationship Id="rId45" Type="http://schemas.openxmlformats.org/officeDocument/2006/relationships/hyperlink" Target="https://podminky.urs.cz/item/CS_URS_2025_01/741372111" TargetMode="External"/><Relationship Id="rId66" Type="http://schemas.openxmlformats.org/officeDocument/2006/relationships/hyperlink" Target="https://podminky.urs.cz/item/CS_URS_2025_01/771573810" TargetMode="External"/><Relationship Id="rId87" Type="http://schemas.openxmlformats.org/officeDocument/2006/relationships/hyperlink" Target="https://podminky.urs.cz/item/CS_URS_2025_01/784211001" TargetMode="External"/><Relationship Id="rId61" Type="http://schemas.openxmlformats.org/officeDocument/2006/relationships/hyperlink" Target="https://podminky.urs.cz/item/CS_URS_2025_01/766660752" TargetMode="External"/><Relationship Id="rId82" Type="http://schemas.openxmlformats.org/officeDocument/2006/relationships/hyperlink" Target="https://podminky.urs.cz/item/CS_URS_2025_01/783823131" TargetMode="External"/><Relationship Id="rId19" Type="http://schemas.openxmlformats.org/officeDocument/2006/relationships/hyperlink" Target="https://podminky.urs.cz/item/CS_URS_2025_01/721174025" TargetMode="External"/><Relationship Id="rId14" Type="http://schemas.openxmlformats.org/officeDocument/2006/relationships/hyperlink" Target="https://podminky.urs.cz/item/CS_URS_2025_01/997013509" TargetMode="External"/><Relationship Id="rId30" Type="http://schemas.openxmlformats.org/officeDocument/2006/relationships/hyperlink" Target="https://podminky.urs.cz/item/CS_URS_2025_01/725291664" TargetMode="External"/><Relationship Id="rId35" Type="http://schemas.openxmlformats.org/officeDocument/2006/relationships/hyperlink" Target="https://podminky.urs.cz/item/CS_URS_2025_01/734221682" TargetMode="External"/><Relationship Id="rId56" Type="http://schemas.openxmlformats.org/officeDocument/2006/relationships/hyperlink" Target="https://podminky.urs.cz/item/CS_URS_2025_01/766660001" TargetMode="External"/><Relationship Id="rId77" Type="http://schemas.openxmlformats.org/officeDocument/2006/relationships/hyperlink" Target="https://podminky.urs.cz/item/CS_URS_2025_01/781491022" TargetMode="External"/><Relationship Id="rId100" Type="http://schemas.openxmlformats.org/officeDocument/2006/relationships/hyperlink" Target="https://podminky.urs.cz/item/CS_URS_2025_01/722290218" TargetMode="External"/><Relationship Id="rId8" Type="http://schemas.openxmlformats.org/officeDocument/2006/relationships/hyperlink" Target="https://podminky.urs.cz/item/CS_URS_2025_01/952901111" TargetMode="External"/><Relationship Id="rId51" Type="http://schemas.openxmlformats.org/officeDocument/2006/relationships/hyperlink" Target="https://podminky.urs.cz/item/CS_URS_2025_01/763121590" TargetMode="External"/><Relationship Id="rId72" Type="http://schemas.openxmlformats.org/officeDocument/2006/relationships/hyperlink" Target="https://podminky.urs.cz/item/CS_URS_2025_01/781121011" TargetMode="External"/><Relationship Id="rId93" Type="http://schemas.openxmlformats.org/officeDocument/2006/relationships/hyperlink" Target="https://podminky.urs.cz/item/CS_URS_2025_01/722174005" TargetMode="External"/><Relationship Id="rId98" Type="http://schemas.openxmlformats.org/officeDocument/2006/relationships/hyperlink" Target="https://podminky.urs.cz/item/CS_URS_2025_01/722181254" TargetMode="External"/><Relationship Id="rId3" Type="http://schemas.openxmlformats.org/officeDocument/2006/relationships/hyperlink" Target="https://podminky.urs.cz/item/CS_URS_2025_01/346244361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725119125" TargetMode="External"/><Relationship Id="rId21" Type="http://schemas.openxmlformats.org/officeDocument/2006/relationships/hyperlink" Target="https://podminky.urs.cz/item/CS_URS_2025_01/721194109" TargetMode="External"/><Relationship Id="rId42" Type="http://schemas.openxmlformats.org/officeDocument/2006/relationships/hyperlink" Target="https://podminky.urs.cz/item/CS_URS_2025_01/735131313" TargetMode="External"/><Relationship Id="rId47" Type="http://schemas.openxmlformats.org/officeDocument/2006/relationships/hyperlink" Target="https://podminky.urs.cz/item/CS_URS_2025_01/742111101" TargetMode="External"/><Relationship Id="rId63" Type="http://schemas.openxmlformats.org/officeDocument/2006/relationships/hyperlink" Target="https://podminky.urs.cz/item/CS_URS_2025_01/771573810" TargetMode="External"/><Relationship Id="rId68" Type="http://schemas.openxmlformats.org/officeDocument/2006/relationships/hyperlink" Target="https://podminky.urs.cz/item/CS_URS_2025_01/771591117" TargetMode="External"/><Relationship Id="rId84" Type="http://schemas.openxmlformats.org/officeDocument/2006/relationships/hyperlink" Target="https://podminky.urs.cz/item/CS_URS_2025_01/784171111" TargetMode="External"/><Relationship Id="rId89" Type="http://schemas.openxmlformats.org/officeDocument/2006/relationships/hyperlink" Target="https://podminky.urs.cz/item/CS_URS_2025_01/789325220" TargetMode="External"/><Relationship Id="rId16" Type="http://schemas.openxmlformats.org/officeDocument/2006/relationships/hyperlink" Target="https://podminky.urs.cz/item/CS_URS_2025_01/997131112" TargetMode="External"/><Relationship Id="rId11" Type="http://schemas.openxmlformats.org/officeDocument/2006/relationships/hyperlink" Target="https://podminky.urs.cz/item/CS_URS_2025_01/978013141" TargetMode="External"/><Relationship Id="rId32" Type="http://schemas.openxmlformats.org/officeDocument/2006/relationships/hyperlink" Target="https://podminky.urs.cz/item/CS_URS_2025_01/725291666" TargetMode="External"/><Relationship Id="rId37" Type="http://schemas.openxmlformats.org/officeDocument/2006/relationships/hyperlink" Target="https://podminky.urs.cz/item/CS_URS_2025_01/734261233" TargetMode="External"/><Relationship Id="rId53" Type="http://schemas.openxmlformats.org/officeDocument/2006/relationships/hyperlink" Target="https://podminky.urs.cz/item/CS_URS_2025_01/763431001" TargetMode="External"/><Relationship Id="rId58" Type="http://schemas.openxmlformats.org/officeDocument/2006/relationships/hyperlink" Target="https://podminky.urs.cz/item/CS_URS_2025_01/766660729" TargetMode="External"/><Relationship Id="rId74" Type="http://schemas.openxmlformats.org/officeDocument/2006/relationships/hyperlink" Target="https://podminky.urs.cz/item/CS_URS_2025_01/781473810" TargetMode="External"/><Relationship Id="rId79" Type="http://schemas.openxmlformats.org/officeDocument/2006/relationships/hyperlink" Target="https://podminky.urs.cz/item/CS_URS_2025_01/998781103" TargetMode="External"/><Relationship Id="rId102" Type="http://schemas.openxmlformats.org/officeDocument/2006/relationships/hyperlink" Target="https://podminky.urs.cz/item/CS_URS_2025_01/081103000" TargetMode="External"/><Relationship Id="rId5" Type="http://schemas.openxmlformats.org/officeDocument/2006/relationships/hyperlink" Target="https://podminky.urs.cz/item/CS_URS_2025_01/612311141" TargetMode="External"/><Relationship Id="rId90" Type="http://schemas.openxmlformats.org/officeDocument/2006/relationships/hyperlink" Target="https://podminky.urs.cz/item/CS_URS_2025_01/HZS2491" TargetMode="External"/><Relationship Id="rId95" Type="http://schemas.openxmlformats.org/officeDocument/2006/relationships/hyperlink" Target="https://podminky.urs.cz/item/CS_URS_2025_01/722176115" TargetMode="External"/><Relationship Id="rId22" Type="http://schemas.openxmlformats.org/officeDocument/2006/relationships/hyperlink" Target="https://podminky.urs.cz/item/CS_URS_2025_01/721290111" TargetMode="External"/><Relationship Id="rId27" Type="http://schemas.openxmlformats.org/officeDocument/2006/relationships/hyperlink" Target="https://podminky.urs.cz/item/CS_URS_2025_01/725121521" TargetMode="External"/><Relationship Id="rId43" Type="http://schemas.openxmlformats.org/officeDocument/2006/relationships/hyperlink" Target="https://podminky.urs.cz/item/CS_URS_2025_01/998735103" TargetMode="External"/><Relationship Id="rId48" Type="http://schemas.openxmlformats.org/officeDocument/2006/relationships/hyperlink" Target="https://podminky.urs.cz/item/CS_URS_2025_01/763111313" TargetMode="External"/><Relationship Id="rId64" Type="http://schemas.openxmlformats.org/officeDocument/2006/relationships/hyperlink" Target="https://podminky.urs.cz/item/CS_URS_2025_01/771121011" TargetMode="External"/><Relationship Id="rId69" Type="http://schemas.openxmlformats.org/officeDocument/2006/relationships/hyperlink" Target="https://podminky.urs.cz/item/CS_URS_2025_01/771592011" TargetMode="External"/><Relationship Id="rId80" Type="http://schemas.openxmlformats.org/officeDocument/2006/relationships/hyperlink" Target="https://podminky.urs.cz/item/CS_URS_2025_01/783627503" TargetMode="External"/><Relationship Id="rId85" Type="http://schemas.openxmlformats.org/officeDocument/2006/relationships/hyperlink" Target="https://podminky.urs.cz/item/CS_URS_2025_01/784181121" TargetMode="External"/><Relationship Id="rId12" Type="http://schemas.openxmlformats.org/officeDocument/2006/relationships/hyperlink" Target="https://podminky.urs.cz/item/CS_URS_2025_01/997013211" TargetMode="External"/><Relationship Id="rId17" Type="http://schemas.openxmlformats.org/officeDocument/2006/relationships/hyperlink" Target="https://podminky.urs.cz/item/CS_URS_2025_01/998011003" TargetMode="External"/><Relationship Id="rId25" Type="http://schemas.openxmlformats.org/officeDocument/2006/relationships/hyperlink" Target="https://podminky.urs.cz/item/CS_URS_2025_01/725110811" TargetMode="External"/><Relationship Id="rId33" Type="http://schemas.openxmlformats.org/officeDocument/2006/relationships/hyperlink" Target="https://podminky.urs.cz/item/CS_URS_2025_01/725291680" TargetMode="External"/><Relationship Id="rId38" Type="http://schemas.openxmlformats.org/officeDocument/2006/relationships/hyperlink" Target="https://podminky.urs.cz/item/CS_URS_2025_01/734261406" TargetMode="External"/><Relationship Id="rId46" Type="http://schemas.openxmlformats.org/officeDocument/2006/relationships/hyperlink" Target="https://podminky.urs.cz/item/CS_URS_2025_01/741372111" TargetMode="External"/><Relationship Id="rId59" Type="http://schemas.openxmlformats.org/officeDocument/2006/relationships/hyperlink" Target="https://podminky.urs.cz/item/CS_URS_2025_01/766660730" TargetMode="External"/><Relationship Id="rId67" Type="http://schemas.openxmlformats.org/officeDocument/2006/relationships/hyperlink" Target="https://podminky.urs.cz/item/CS_URS_2025_01/771591115" TargetMode="External"/><Relationship Id="rId103" Type="http://schemas.openxmlformats.org/officeDocument/2006/relationships/drawing" Target="../drawings/drawing3.xml"/><Relationship Id="rId20" Type="http://schemas.openxmlformats.org/officeDocument/2006/relationships/hyperlink" Target="https://podminky.urs.cz/item/CS_URS_2025_01/721174045" TargetMode="External"/><Relationship Id="rId41" Type="http://schemas.openxmlformats.org/officeDocument/2006/relationships/hyperlink" Target="https://podminky.urs.cz/item/CS_URS_2025_01/735131312" TargetMode="External"/><Relationship Id="rId54" Type="http://schemas.openxmlformats.org/officeDocument/2006/relationships/hyperlink" Target="https://podminky.urs.cz/item/CS_URS_2025_01/763431071" TargetMode="External"/><Relationship Id="rId62" Type="http://schemas.openxmlformats.org/officeDocument/2006/relationships/hyperlink" Target="https://podminky.urs.cz/item/CS_URS_2025_01/767641800" TargetMode="External"/><Relationship Id="rId70" Type="http://schemas.openxmlformats.org/officeDocument/2006/relationships/hyperlink" Target="https://podminky.urs.cz/item/CS_URS_2025_01/781121011" TargetMode="External"/><Relationship Id="rId75" Type="http://schemas.openxmlformats.org/officeDocument/2006/relationships/hyperlink" Target="https://podminky.urs.cz/item/CS_URS_2025_01/781491022" TargetMode="External"/><Relationship Id="rId83" Type="http://schemas.openxmlformats.org/officeDocument/2006/relationships/hyperlink" Target="https://podminky.urs.cz/item/CS_URS_2025_01/784171101" TargetMode="External"/><Relationship Id="rId88" Type="http://schemas.openxmlformats.org/officeDocument/2006/relationships/hyperlink" Target="https://podminky.urs.cz/item/CS_URS_2025_01/789325215" TargetMode="External"/><Relationship Id="rId91" Type="http://schemas.openxmlformats.org/officeDocument/2006/relationships/hyperlink" Target="https://podminky.urs.cz/item/CS_URS_2025_01/722110811" TargetMode="External"/><Relationship Id="rId96" Type="http://schemas.openxmlformats.org/officeDocument/2006/relationships/hyperlink" Target="https://podminky.urs.cz/item/CS_URS_2025_01/722176119" TargetMode="External"/><Relationship Id="rId1" Type="http://schemas.openxmlformats.org/officeDocument/2006/relationships/hyperlink" Target="https://podminky.urs.cz/item/CS_URS_2025_01/310271015" TargetMode="External"/><Relationship Id="rId6" Type="http://schemas.openxmlformats.org/officeDocument/2006/relationships/hyperlink" Target="https://podminky.urs.cz/item/CS_URS_2025_01/642942611" TargetMode="External"/><Relationship Id="rId15" Type="http://schemas.openxmlformats.org/officeDocument/2006/relationships/hyperlink" Target="https://podminky.urs.cz/item/CS_URS_2025_01/997013609" TargetMode="External"/><Relationship Id="rId23" Type="http://schemas.openxmlformats.org/officeDocument/2006/relationships/hyperlink" Target="https://podminky.urs.cz/item/CS_URS_2025_01/998721103" TargetMode="External"/><Relationship Id="rId28" Type="http://schemas.openxmlformats.org/officeDocument/2006/relationships/hyperlink" Target="https://podminky.urs.cz/item/CS_URS_2025_01/725211602" TargetMode="External"/><Relationship Id="rId36" Type="http://schemas.openxmlformats.org/officeDocument/2006/relationships/hyperlink" Target="https://podminky.urs.cz/item/CS_URS_2025_01/734221682" TargetMode="External"/><Relationship Id="rId49" Type="http://schemas.openxmlformats.org/officeDocument/2006/relationships/hyperlink" Target="https://podminky.urs.cz/item/CS_URS_2025_01/763111361" TargetMode="External"/><Relationship Id="rId57" Type="http://schemas.openxmlformats.org/officeDocument/2006/relationships/hyperlink" Target="https://podminky.urs.cz/item/CS_URS_2025_01/766660711" TargetMode="External"/><Relationship Id="rId10" Type="http://schemas.openxmlformats.org/officeDocument/2006/relationships/hyperlink" Target="https://podminky.urs.cz/item/CS_URS_2025_01/973031334" TargetMode="External"/><Relationship Id="rId31" Type="http://schemas.openxmlformats.org/officeDocument/2006/relationships/hyperlink" Target="https://podminky.urs.cz/item/CS_URS_2025_01/725291664" TargetMode="External"/><Relationship Id="rId44" Type="http://schemas.openxmlformats.org/officeDocument/2006/relationships/hyperlink" Target="https://podminky.urs.cz/item/CS_URS_2025_01/741122001" TargetMode="External"/><Relationship Id="rId52" Type="http://schemas.openxmlformats.org/officeDocument/2006/relationships/hyperlink" Target="https://podminky.urs.cz/item/CS_URS_2025_01/763121590" TargetMode="External"/><Relationship Id="rId60" Type="http://schemas.openxmlformats.org/officeDocument/2006/relationships/hyperlink" Target="https://podminky.urs.cz/item/CS_URS_2025_01/766660752" TargetMode="External"/><Relationship Id="rId65" Type="http://schemas.openxmlformats.org/officeDocument/2006/relationships/hyperlink" Target="https://podminky.urs.cz/item/CS_URS_2025_01/771151012" TargetMode="External"/><Relationship Id="rId73" Type="http://schemas.openxmlformats.org/officeDocument/2006/relationships/hyperlink" Target="https://podminky.urs.cz/item/CS_URS_2025_01/781472215" TargetMode="External"/><Relationship Id="rId78" Type="http://schemas.openxmlformats.org/officeDocument/2006/relationships/hyperlink" Target="https://podminky.urs.cz/item/CS_URS_2025_01/998771103" TargetMode="External"/><Relationship Id="rId81" Type="http://schemas.openxmlformats.org/officeDocument/2006/relationships/hyperlink" Target="https://podminky.urs.cz/item/CS_URS_2025_01/783823131" TargetMode="External"/><Relationship Id="rId86" Type="http://schemas.openxmlformats.org/officeDocument/2006/relationships/hyperlink" Target="https://podminky.urs.cz/item/CS_URS_2025_01/784211001" TargetMode="External"/><Relationship Id="rId94" Type="http://schemas.openxmlformats.org/officeDocument/2006/relationships/hyperlink" Target="https://podminky.urs.cz/item/CS_URS_2025_01/722174075" TargetMode="External"/><Relationship Id="rId99" Type="http://schemas.openxmlformats.org/officeDocument/2006/relationships/hyperlink" Target="https://podminky.urs.cz/item/CS_URS_2025_01/722290218" TargetMode="External"/><Relationship Id="rId101" Type="http://schemas.openxmlformats.org/officeDocument/2006/relationships/hyperlink" Target="https://podminky.urs.cz/item/CS_URS_2025_01/722290249" TargetMode="External"/><Relationship Id="rId4" Type="http://schemas.openxmlformats.org/officeDocument/2006/relationships/hyperlink" Target="https://podminky.urs.cz/item/CS_URS_2025_01/389381001" TargetMode="External"/><Relationship Id="rId9" Type="http://schemas.openxmlformats.org/officeDocument/2006/relationships/hyperlink" Target="https://podminky.urs.cz/item/CS_URS_2025_01/962031133" TargetMode="External"/><Relationship Id="rId13" Type="http://schemas.openxmlformats.org/officeDocument/2006/relationships/hyperlink" Target="https://podminky.urs.cz/item/CS_URS_2025_01/997013501" TargetMode="External"/><Relationship Id="rId18" Type="http://schemas.openxmlformats.org/officeDocument/2006/relationships/hyperlink" Target="https://podminky.urs.cz/item/CS_URS_2025_01/721140802" TargetMode="External"/><Relationship Id="rId39" Type="http://schemas.openxmlformats.org/officeDocument/2006/relationships/hyperlink" Target="https://podminky.urs.cz/item/CS_URS_2025_01/734271143" TargetMode="External"/><Relationship Id="rId34" Type="http://schemas.openxmlformats.org/officeDocument/2006/relationships/hyperlink" Target="https://podminky.urs.cz/item/CS_URS_2025_01/725822611" TargetMode="External"/><Relationship Id="rId50" Type="http://schemas.openxmlformats.org/officeDocument/2006/relationships/hyperlink" Target="https://podminky.urs.cz/item/CS_URS_2025_01/763111644" TargetMode="External"/><Relationship Id="rId55" Type="http://schemas.openxmlformats.org/officeDocument/2006/relationships/hyperlink" Target="https://podminky.urs.cz/item/CS_URS_2025_01/763431201" TargetMode="External"/><Relationship Id="rId76" Type="http://schemas.openxmlformats.org/officeDocument/2006/relationships/hyperlink" Target="https://podminky.urs.cz/item/CS_URS_2025_01/781492251" TargetMode="External"/><Relationship Id="rId97" Type="http://schemas.openxmlformats.org/officeDocument/2006/relationships/hyperlink" Target="https://podminky.urs.cz/item/CS_URS_2025_01/722181254" TargetMode="External"/><Relationship Id="rId7" Type="http://schemas.openxmlformats.org/officeDocument/2006/relationships/hyperlink" Target="https://podminky.urs.cz/item/CS_URS_2025_01/949101111" TargetMode="External"/><Relationship Id="rId71" Type="http://schemas.openxmlformats.org/officeDocument/2006/relationships/hyperlink" Target="https://podminky.urs.cz/item/CS_URS_2025_01/781151031" TargetMode="External"/><Relationship Id="rId92" Type="http://schemas.openxmlformats.org/officeDocument/2006/relationships/hyperlink" Target="https://podminky.urs.cz/item/CS_URS_2025_01/722174005" TargetMode="External"/><Relationship Id="rId2" Type="http://schemas.openxmlformats.org/officeDocument/2006/relationships/hyperlink" Target="https://podminky.urs.cz/item/CS_URS_2025_01/310271021" TargetMode="External"/><Relationship Id="rId29" Type="http://schemas.openxmlformats.org/officeDocument/2006/relationships/hyperlink" Target="https://podminky.urs.cz/item/CS_URS_2025_01/725291652" TargetMode="External"/><Relationship Id="rId24" Type="http://schemas.openxmlformats.org/officeDocument/2006/relationships/hyperlink" Target="https://podminky.urs.cz/item/CS_URS_2025_01/998721129" TargetMode="External"/><Relationship Id="rId40" Type="http://schemas.openxmlformats.org/officeDocument/2006/relationships/hyperlink" Target="https://podminky.urs.cz/item/CS_URS_2025_01/735111810" TargetMode="External"/><Relationship Id="rId45" Type="http://schemas.openxmlformats.org/officeDocument/2006/relationships/hyperlink" Target="https://podminky.urs.cz/item/CS_URS_2025_01/741122003" TargetMode="External"/><Relationship Id="rId66" Type="http://schemas.openxmlformats.org/officeDocument/2006/relationships/hyperlink" Target="https://podminky.urs.cz/item/CS_URS_2025_01/771574415" TargetMode="External"/><Relationship Id="rId87" Type="http://schemas.openxmlformats.org/officeDocument/2006/relationships/hyperlink" Target="https://podminky.urs.cz/item/CS_URS_2025_01/789325210" TargetMode="External"/><Relationship Id="rId61" Type="http://schemas.openxmlformats.org/officeDocument/2006/relationships/hyperlink" Target="https://podminky.urs.cz/item/CS_URS_2025_01/998766103" TargetMode="External"/><Relationship Id="rId82" Type="http://schemas.openxmlformats.org/officeDocument/2006/relationships/hyperlink" Target="https://podminky.urs.cz/item/CS_URS_2025_01/784121001" TargetMode="External"/><Relationship Id="rId19" Type="http://schemas.openxmlformats.org/officeDocument/2006/relationships/hyperlink" Target="https://podminky.urs.cz/item/CS_URS_2025_01/721174025" TargetMode="External"/><Relationship Id="rId14" Type="http://schemas.openxmlformats.org/officeDocument/2006/relationships/hyperlink" Target="https://podminky.urs.cz/item/CS_URS_2025_01/997013509" TargetMode="External"/><Relationship Id="rId30" Type="http://schemas.openxmlformats.org/officeDocument/2006/relationships/hyperlink" Target="https://podminky.urs.cz/item/CS_URS_2025_01/725291653" TargetMode="External"/><Relationship Id="rId35" Type="http://schemas.openxmlformats.org/officeDocument/2006/relationships/hyperlink" Target="https://podminky.urs.cz/item/CS_URS_2025_01/734211113" TargetMode="External"/><Relationship Id="rId56" Type="http://schemas.openxmlformats.org/officeDocument/2006/relationships/hyperlink" Target="https://podminky.urs.cz/item/CS_URS_2025_01/766660001" TargetMode="External"/><Relationship Id="rId77" Type="http://schemas.openxmlformats.org/officeDocument/2006/relationships/hyperlink" Target="https://podminky.urs.cz/item/CS_URS_2025_01/781495211" TargetMode="External"/><Relationship Id="rId100" Type="http://schemas.openxmlformats.org/officeDocument/2006/relationships/hyperlink" Target="https://podminky.urs.cz/item/CS_URS_2025_01/722290246" TargetMode="External"/><Relationship Id="rId8" Type="http://schemas.openxmlformats.org/officeDocument/2006/relationships/hyperlink" Target="https://podminky.urs.cz/item/CS_URS_2025_01/952901111" TargetMode="External"/><Relationship Id="rId51" Type="http://schemas.openxmlformats.org/officeDocument/2006/relationships/hyperlink" Target="https://podminky.urs.cz/item/CS_URS_2025_01/763111651" TargetMode="External"/><Relationship Id="rId72" Type="http://schemas.openxmlformats.org/officeDocument/2006/relationships/hyperlink" Target="https://podminky.urs.cz/item/CS_URS_2025_01/781151041" TargetMode="External"/><Relationship Id="rId93" Type="http://schemas.openxmlformats.org/officeDocument/2006/relationships/hyperlink" Target="https://podminky.urs.cz/item/CS_URS_2025_01/722174065" TargetMode="External"/><Relationship Id="rId98" Type="http://schemas.openxmlformats.org/officeDocument/2006/relationships/hyperlink" Target="https://podminky.urs.cz/item/CS_URS_2025_01/722290215" TargetMode="External"/><Relationship Id="rId3" Type="http://schemas.openxmlformats.org/officeDocument/2006/relationships/hyperlink" Target="https://podminky.urs.cz/item/CS_URS_2025_01/346244361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725119125" TargetMode="External"/><Relationship Id="rId21" Type="http://schemas.openxmlformats.org/officeDocument/2006/relationships/hyperlink" Target="https://podminky.urs.cz/item/CS_URS_2025_01/721194109" TargetMode="External"/><Relationship Id="rId42" Type="http://schemas.openxmlformats.org/officeDocument/2006/relationships/hyperlink" Target="https://podminky.urs.cz/item/CS_URS_2025_01/735131312" TargetMode="External"/><Relationship Id="rId47" Type="http://schemas.openxmlformats.org/officeDocument/2006/relationships/hyperlink" Target="https://podminky.urs.cz/item/CS_URS_2025_01/741372111" TargetMode="External"/><Relationship Id="rId63" Type="http://schemas.openxmlformats.org/officeDocument/2006/relationships/hyperlink" Target="https://podminky.urs.cz/item/CS_URS_2025_01/998766103" TargetMode="External"/><Relationship Id="rId68" Type="http://schemas.openxmlformats.org/officeDocument/2006/relationships/hyperlink" Target="https://podminky.urs.cz/item/CS_URS_2025_01/771574415" TargetMode="External"/><Relationship Id="rId84" Type="http://schemas.openxmlformats.org/officeDocument/2006/relationships/hyperlink" Target="https://podminky.urs.cz/item/CS_URS_2025_01/783627503" TargetMode="External"/><Relationship Id="rId89" Type="http://schemas.openxmlformats.org/officeDocument/2006/relationships/hyperlink" Target="https://podminky.urs.cz/item/CS_URS_2025_01/784181121" TargetMode="External"/><Relationship Id="rId16" Type="http://schemas.openxmlformats.org/officeDocument/2006/relationships/hyperlink" Target="https://podminky.urs.cz/item/CS_URS_2025_01/997131112" TargetMode="External"/><Relationship Id="rId11" Type="http://schemas.openxmlformats.org/officeDocument/2006/relationships/hyperlink" Target="https://podminky.urs.cz/item/CS_URS_2025_01/978013141" TargetMode="External"/><Relationship Id="rId32" Type="http://schemas.openxmlformats.org/officeDocument/2006/relationships/hyperlink" Target="https://podminky.urs.cz/item/CS_URS_2025_01/725291680" TargetMode="External"/><Relationship Id="rId37" Type="http://schemas.openxmlformats.org/officeDocument/2006/relationships/hyperlink" Target="https://podminky.urs.cz/item/CS_URS_2025_01/734221682" TargetMode="External"/><Relationship Id="rId53" Type="http://schemas.openxmlformats.org/officeDocument/2006/relationships/hyperlink" Target="https://podminky.urs.cz/item/CS_URS_2025_01/763121590" TargetMode="External"/><Relationship Id="rId58" Type="http://schemas.openxmlformats.org/officeDocument/2006/relationships/hyperlink" Target="https://podminky.urs.cz/item/CS_URS_2025_01/766660002" TargetMode="External"/><Relationship Id="rId74" Type="http://schemas.openxmlformats.org/officeDocument/2006/relationships/hyperlink" Target="https://podminky.urs.cz/item/CS_URS_2025_01/998771103" TargetMode="External"/><Relationship Id="rId79" Type="http://schemas.openxmlformats.org/officeDocument/2006/relationships/hyperlink" Target="https://podminky.urs.cz/item/CS_URS_2025_01/781473810" TargetMode="External"/><Relationship Id="rId102" Type="http://schemas.openxmlformats.org/officeDocument/2006/relationships/hyperlink" Target="https://podminky.urs.cz/item/CS_URS_2025_01/722290249" TargetMode="External"/><Relationship Id="rId5" Type="http://schemas.openxmlformats.org/officeDocument/2006/relationships/hyperlink" Target="https://podminky.urs.cz/item/CS_URS_2025_01/612311141" TargetMode="External"/><Relationship Id="rId90" Type="http://schemas.openxmlformats.org/officeDocument/2006/relationships/hyperlink" Target="https://podminky.urs.cz/item/CS_URS_2025_01/784211001" TargetMode="External"/><Relationship Id="rId95" Type="http://schemas.openxmlformats.org/officeDocument/2006/relationships/hyperlink" Target="https://podminky.urs.cz/item/CS_URS_2025_01/722174075" TargetMode="External"/><Relationship Id="rId22" Type="http://schemas.openxmlformats.org/officeDocument/2006/relationships/hyperlink" Target="https://podminky.urs.cz/item/CS_URS_2025_01/721290111" TargetMode="External"/><Relationship Id="rId27" Type="http://schemas.openxmlformats.org/officeDocument/2006/relationships/hyperlink" Target="https://podminky.urs.cz/item/CS_URS_2025_01/725211602" TargetMode="External"/><Relationship Id="rId43" Type="http://schemas.openxmlformats.org/officeDocument/2006/relationships/hyperlink" Target="https://podminky.urs.cz/item/CS_URS_2025_01/735131313" TargetMode="External"/><Relationship Id="rId48" Type="http://schemas.openxmlformats.org/officeDocument/2006/relationships/hyperlink" Target="https://podminky.urs.cz/item/CS_URS_2025_01/742111101" TargetMode="External"/><Relationship Id="rId64" Type="http://schemas.openxmlformats.org/officeDocument/2006/relationships/hyperlink" Target="https://podminky.urs.cz/item/CS_URS_2025_01/767641800" TargetMode="External"/><Relationship Id="rId69" Type="http://schemas.openxmlformats.org/officeDocument/2006/relationships/hyperlink" Target="https://podminky.urs.cz/item/CS_URS_2025_01/771591115" TargetMode="External"/><Relationship Id="rId80" Type="http://schemas.openxmlformats.org/officeDocument/2006/relationships/hyperlink" Target="https://podminky.urs.cz/item/CS_URS_2025_01/781491022" TargetMode="External"/><Relationship Id="rId85" Type="http://schemas.openxmlformats.org/officeDocument/2006/relationships/hyperlink" Target="https://podminky.urs.cz/item/CS_URS_2025_01/783823131" TargetMode="External"/><Relationship Id="rId12" Type="http://schemas.openxmlformats.org/officeDocument/2006/relationships/hyperlink" Target="https://podminky.urs.cz/item/CS_URS_2025_01/997013211" TargetMode="External"/><Relationship Id="rId17" Type="http://schemas.openxmlformats.org/officeDocument/2006/relationships/hyperlink" Target="https://podminky.urs.cz/item/CS_URS_2025_01/998011003" TargetMode="External"/><Relationship Id="rId25" Type="http://schemas.openxmlformats.org/officeDocument/2006/relationships/hyperlink" Target="https://podminky.urs.cz/item/CS_URS_2025_01/725110811" TargetMode="External"/><Relationship Id="rId33" Type="http://schemas.openxmlformats.org/officeDocument/2006/relationships/hyperlink" Target="https://podminky.urs.cz/item/CS_URS_2025_01/725339111" TargetMode="External"/><Relationship Id="rId38" Type="http://schemas.openxmlformats.org/officeDocument/2006/relationships/hyperlink" Target="https://podminky.urs.cz/item/CS_URS_2025_01/734261233" TargetMode="External"/><Relationship Id="rId46" Type="http://schemas.openxmlformats.org/officeDocument/2006/relationships/hyperlink" Target="https://podminky.urs.cz/item/CS_URS_2025_01/741122003" TargetMode="External"/><Relationship Id="rId59" Type="http://schemas.openxmlformats.org/officeDocument/2006/relationships/hyperlink" Target="https://podminky.urs.cz/item/CS_URS_2025_01/766660711" TargetMode="External"/><Relationship Id="rId67" Type="http://schemas.openxmlformats.org/officeDocument/2006/relationships/hyperlink" Target="https://podminky.urs.cz/item/CS_URS_2025_01/771573810" TargetMode="External"/><Relationship Id="rId103" Type="http://schemas.openxmlformats.org/officeDocument/2006/relationships/hyperlink" Target="https://podminky.urs.cz/item/CS_URS_2025_01/081103000" TargetMode="External"/><Relationship Id="rId20" Type="http://schemas.openxmlformats.org/officeDocument/2006/relationships/hyperlink" Target="https://podminky.urs.cz/item/CS_URS_2025_01/721174045" TargetMode="External"/><Relationship Id="rId41" Type="http://schemas.openxmlformats.org/officeDocument/2006/relationships/hyperlink" Target="https://podminky.urs.cz/item/CS_URS_2025_01/735111810" TargetMode="External"/><Relationship Id="rId54" Type="http://schemas.openxmlformats.org/officeDocument/2006/relationships/hyperlink" Target="https://podminky.urs.cz/item/CS_URS_2025_01/763431001" TargetMode="External"/><Relationship Id="rId62" Type="http://schemas.openxmlformats.org/officeDocument/2006/relationships/hyperlink" Target="https://podminky.urs.cz/item/CS_URS_2025_01/766660752" TargetMode="External"/><Relationship Id="rId70" Type="http://schemas.openxmlformats.org/officeDocument/2006/relationships/hyperlink" Target="https://podminky.urs.cz/item/CS_URS_2025_01/771591117" TargetMode="External"/><Relationship Id="rId75" Type="http://schemas.openxmlformats.org/officeDocument/2006/relationships/hyperlink" Target="https://podminky.urs.cz/item/CS_URS_2025_01/781121011" TargetMode="External"/><Relationship Id="rId83" Type="http://schemas.openxmlformats.org/officeDocument/2006/relationships/hyperlink" Target="https://podminky.urs.cz/item/CS_URS_2025_01/998781103" TargetMode="External"/><Relationship Id="rId88" Type="http://schemas.openxmlformats.org/officeDocument/2006/relationships/hyperlink" Target="https://podminky.urs.cz/item/CS_URS_2025_01/784171111" TargetMode="External"/><Relationship Id="rId91" Type="http://schemas.openxmlformats.org/officeDocument/2006/relationships/hyperlink" Target="https://podminky.urs.cz/item/CS_URS_2025_01/HZS2491" TargetMode="External"/><Relationship Id="rId96" Type="http://schemas.openxmlformats.org/officeDocument/2006/relationships/hyperlink" Target="https://podminky.urs.cz/item/CS_URS_2025_01/722176115" TargetMode="External"/><Relationship Id="rId1" Type="http://schemas.openxmlformats.org/officeDocument/2006/relationships/hyperlink" Target="https://podminky.urs.cz/item/CS_URS_2025_01/310271015" TargetMode="External"/><Relationship Id="rId6" Type="http://schemas.openxmlformats.org/officeDocument/2006/relationships/hyperlink" Target="https://podminky.urs.cz/item/CS_URS_2025_01/642942611" TargetMode="External"/><Relationship Id="rId15" Type="http://schemas.openxmlformats.org/officeDocument/2006/relationships/hyperlink" Target="https://podminky.urs.cz/item/CS_URS_2025_01/997013609" TargetMode="External"/><Relationship Id="rId23" Type="http://schemas.openxmlformats.org/officeDocument/2006/relationships/hyperlink" Target="https://podminky.urs.cz/item/CS_URS_2025_01/998721103" TargetMode="External"/><Relationship Id="rId28" Type="http://schemas.openxmlformats.org/officeDocument/2006/relationships/hyperlink" Target="https://podminky.urs.cz/item/CS_URS_2025_01/725291652" TargetMode="External"/><Relationship Id="rId36" Type="http://schemas.openxmlformats.org/officeDocument/2006/relationships/hyperlink" Target="https://podminky.urs.cz/item/CS_URS_2025_01/734211113" TargetMode="External"/><Relationship Id="rId49" Type="http://schemas.openxmlformats.org/officeDocument/2006/relationships/hyperlink" Target="https://podminky.urs.cz/item/CS_URS_2025_01/763111313" TargetMode="External"/><Relationship Id="rId57" Type="http://schemas.openxmlformats.org/officeDocument/2006/relationships/hyperlink" Target="https://podminky.urs.cz/item/CS_URS_2025_01/766660001" TargetMode="External"/><Relationship Id="rId10" Type="http://schemas.openxmlformats.org/officeDocument/2006/relationships/hyperlink" Target="https://podminky.urs.cz/item/CS_URS_2025_01/973031334" TargetMode="External"/><Relationship Id="rId31" Type="http://schemas.openxmlformats.org/officeDocument/2006/relationships/hyperlink" Target="https://podminky.urs.cz/item/CS_URS_2025_01/725291666" TargetMode="External"/><Relationship Id="rId44" Type="http://schemas.openxmlformats.org/officeDocument/2006/relationships/hyperlink" Target="https://podminky.urs.cz/item/CS_URS_2025_01/998735103" TargetMode="External"/><Relationship Id="rId52" Type="http://schemas.openxmlformats.org/officeDocument/2006/relationships/hyperlink" Target="https://podminky.urs.cz/item/CS_URS_2025_01/763111651" TargetMode="External"/><Relationship Id="rId60" Type="http://schemas.openxmlformats.org/officeDocument/2006/relationships/hyperlink" Target="https://podminky.urs.cz/item/CS_URS_2025_01/766660729" TargetMode="External"/><Relationship Id="rId65" Type="http://schemas.openxmlformats.org/officeDocument/2006/relationships/hyperlink" Target="https://podminky.urs.cz/item/CS_URS_2025_01/771121011" TargetMode="External"/><Relationship Id="rId73" Type="http://schemas.openxmlformats.org/officeDocument/2006/relationships/hyperlink" Target="https://podminky.urs.cz/item/CS_URS_2025_01/771592011" TargetMode="External"/><Relationship Id="rId78" Type="http://schemas.openxmlformats.org/officeDocument/2006/relationships/hyperlink" Target="https://podminky.urs.cz/item/CS_URS_2025_01/781472215" TargetMode="External"/><Relationship Id="rId81" Type="http://schemas.openxmlformats.org/officeDocument/2006/relationships/hyperlink" Target="https://podminky.urs.cz/item/CS_URS_2025_01/781492251" TargetMode="External"/><Relationship Id="rId86" Type="http://schemas.openxmlformats.org/officeDocument/2006/relationships/hyperlink" Target="https://podminky.urs.cz/item/CS_URS_2025_01/784121001" TargetMode="External"/><Relationship Id="rId94" Type="http://schemas.openxmlformats.org/officeDocument/2006/relationships/hyperlink" Target="https://podminky.urs.cz/item/CS_URS_2025_01/722174065" TargetMode="External"/><Relationship Id="rId99" Type="http://schemas.openxmlformats.org/officeDocument/2006/relationships/hyperlink" Target="https://podminky.urs.cz/item/CS_URS_2025_01/722290215" TargetMode="External"/><Relationship Id="rId101" Type="http://schemas.openxmlformats.org/officeDocument/2006/relationships/hyperlink" Target="https://podminky.urs.cz/item/CS_URS_2025_01/722290246" TargetMode="External"/><Relationship Id="rId4" Type="http://schemas.openxmlformats.org/officeDocument/2006/relationships/hyperlink" Target="https://podminky.urs.cz/item/CS_URS_2025_01/389381001" TargetMode="External"/><Relationship Id="rId9" Type="http://schemas.openxmlformats.org/officeDocument/2006/relationships/hyperlink" Target="https://podminky.urs.cz/item/CS_URS_2025_01/962031133" TargetMode="External"/><Relationship Id="rId13" Type="http://schemas.openxmlformats.org/officeDocument/2006/relationships/hyperlink" Target="https://podminky.urs.cz/item/CS_URS_2025_01/997013501" TargetMode="External"/><Relationship Id="rId18" Type="http://schemas.openxmlformats.org/officeDocument/2006/relationships/hyperlink" Target="https://podminky.urs.cz/item/CS_URS_2025_01/721140802" TargetMode="External"/><Relationship Id="rId39" Type="http://schemas.openxmlformats.org/officeDocument/2006/relationships/hyperlink" Target="https://podminky.urs.cz/item/CS_URS_2025_01/734261406" TargetMode="External"/><Relationship Id="rId34" Type="http://schemas.openxmlformats.org/officeDocument/2006/relationships/hyperlink" Target="https://podminky.urs.cz/item/CS_URS_2025_01/725822611" TargetMode="External"/><Relationship Id="rId50" Type="http://schemas.openxmlformats.org/officeDocument/2006/relationships/hyperlink" Target="https://podminky.urs.cz/item/CS_URS_2025_01/763111361" TargetMode="External"/><Relationship Id="rId55" Type="http://schemas.openxmlformats.org/officeDocument/2006/relationships/hyperlink" Target="https://podminky.urs.cz/item/CS_URS_2025_01/763431071" TargetMode="External"/><Relationship Id="rId76" Type="http://schemas.openxmlformats.org/officeDocument/2006/relationships/hyperlink" Target="https://podminky.urs.cz/item/CS_URS_2025_01/781151031" TargetMode="External"/><Relationship Id="rId97" Type="http://schemas.openxmlformats.org/officeDocument/2006/relationships/hyperlink" Target="https://podminky.urs.cz/item/CS_URS_2025_01/722176119" TargetMode="External"/><Relationship Id="rId104" Type="http://schemas.openxmlformats.org/officeDocument/2006/relationships/drawing" Target="../drawings/drawing4.xml"/><Relationship Id="rId7" Type="http://schemas.openxmlformats.org/officeDocument/2006/relationships/hyperlink" Target="https://podminky.urs.cz/item/CS_URS_2025_01/949101111" TargetMode="External"/><Relationship Id="rId71" Type="http://schemas.openxmlformats.org/officeDocument/2006/relationships/hyperlink" Target="https://podminky.urs.cz/item/CS_URS_2025_01/771591207" TargetMode="External"/><Relationship Id="rId92" Type="http://schemas.openxmlformats.org/officeDocument/2006/relationships/hyperlink" Target="https://podminky.urs.cz/item/CS_URS_2025_01/722110811" TargetMode="External"/><Relationship Id="rId2" Type="http://schemas.openxmlformats.org/officeDocument/2006/relationships/hyperlink" Target="https://podminky.urs.cz/item/CS_URS_2025_01/310271021" TargetMode="External"/><Relationship Id="rId29" Type="http://schemas.openxmlformats.org/officeDocument/2006/relationships/hyperlink" Target="https://podminky.urs.cz/item/CS_URS_2025_01/725291653" TargetMode="External"/><Relationship Id="rId24" Type="http://schemas.openxmlformats.org/officeDocument/2006/relationships/hyperlink" Target="https://podminky.urs.cz/item/CS_URS_2025_01/998721129" TargetMode="External"/><Relationship Id="rId40" Type="http://schemas.openxmlformats.org/officeDocument/2006/relationships/hyperlink" Target="https://podminky.urs.cz/item/CS_URS_2025_01/734271143" TargetMode="External"/><Relationship Id="rId45" Type="http://schemas.openxmlformats.org/officeDocument/2006/relationships/hyperlink" Target="https://podminky.urs.cz/item/CS_URS_2025_01/741122001" TargetMode="External"/><Relationship Id="rId66" Type="http://schemas.openxmlformats.org/officeDocument/2006/relationships/hyperlink" Target="https://podminky.urs.cz/item/CS_URS_2025_01/771151012" TargetMode="External"/><Relationship Id="rId87" Type="http://schemas.openxmlformats.org/officeDocument/2006/relationships/hyperlink" Target="https://podminky.urs.cz/item/CS_URS_2025_01/784171101" TargetMode="External"/><Relationship Id="rId61" Type="http://schemas.openxmlformats.org/officeDocument/2006/relationships/hyperlink" Target="https://podminky.urs.cz/item/CS_URS_2025_01/766660730" TargetMode="External"/><Relationship Id="rId82" Type="http://schemas.openxmlformats.org/officeDocument/2006/relationships/hyperlink" Target="https://podminky.urs.cz/item/CS_URS_2025_01/781495211" TargetMode="External"/><Relationship Id="rId19" Type="http://schemas.openxmlformats.org/officeDocument/2006/relationships/hyperlink" Target="https://podminky.urs.cz/item/CS_URS_2025_01/721174025" TargetMode="External"/><Relationship Id="rId14" Type="http://schemas.openxmlformats.org/officeDocument/2006/relationships/hyperlink" Target="https://podminky.urs.cz/item/CS_URS_2025_01/997013509" TargetMode="External"/><Relationship Id="rId30" Type="http://schemas.openxmlformats.org/officeDocument/2006/relationships/hyperlink" Target="https://podminky.urs.cz/item/CS_URS_2025_01/725291664" TargetMode="External"/><Relationship Id="rId35" Type="http://schemas.openxmlformats.org/officeDocument/2006/relationships/hyperlink" Target="https://podminky.urs.cz/item/CS_URS_2025_01/725829101" TargetMode="External"/><Relationship Id="rId56" Type="http://schemas.openxmlformats.org/officeDocument/2006/relationships/hyperlink" Target="https://podminky.urs.cz/item/CS_URS_2025_01/763431201" TargetMode="External"/><Relationship Id="rId77" Type="http://schemas.openxmlformats.org/officeDocument/2006/relationships/hyperlink" Target="https://podminky.urs.cz/item/CS_URS_2025_01/781151041" TargetMode="External"/><Relationship Id="rId100" Type="http://schemas.openxmlformats.org/officeDocument/2006/relationships/hyperlink" Target="https://podminky.urs.cz/item/CS_URS_2025_01/722290218" TargetMode="External"/><Relationship Id="rId8" Type="http://schemas.openxmlformats.org/officeDocument/2006/relationships/hyperlink" Target="https://podminky.urs.cz/item/CS_URS_2025_01/952901111" TargetMode="External"/><Relationship Id="rId51" Type="http://schemas.openxmlformats.org/officeDocument/2006/relationships/hyperlink" Target="https://podminky.urs.cz/item/CS_URS_2025_01/763111644" TargetMode="External"/><Relationship Id="rId72" Type="http://schemas.openxmlformats.org/officeDocument/2006/relationships/hyperlink" Target="https://podminky.urs.cz/item/CS_URS_2025_01/771591232" TargetMode="External"/><Relationship Id="rId93" Type="http://schemas.openxmlformats.org/officeDocument/2006/relationships/hyperlink" Target="https://podminky.urs.cz/item/CS_URS_2025_01/722174005" TargetMode="External"/><Relationship Id="rId98" Type="http://schemas.openxmlformats.org/officeDocument/2006/relationships/hyperlink" Target="https://podminky.urs.cz/item/CS_URS_2025_01/722181254" TargetMode="External"/><Relationship Id="rId3" Type="http://schemas.openxmlformats.org/officeDocument/2006/relationships/hyperlink" Target="https://podminky.urs.cz/item/CS_URS_2025_01/34624436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Z20" sqref="Z2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49" t="s">
        <v>6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5" t="s">
        <v>7</v>
      </c>
      <c r="BT2" s="15" t="s">
        <v>8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pans="1:74" ht="12" customHeight="1">
      <c r="B5" s="18"/>
      <c r="D5" s="22" t="s">
        <v>14</v>
      </c>
      <c r="K5" s="279" t="s">
        <v>15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R5" s="18"/>
      <c r="BE5" s="276" t="s">
        <v>16</v>
      </c>
      <c r="BS5" s="15" t="s">
        <v>7</v>
      </c>
    </row>
    <row r="6" spans="1:74" ht="36.950000000000003" customHeight="1">
      <c r="B6" s="18"/>
      <c r="D6" s="24" t="s">
        <v>17</v>
      </c>
      <c r="K6" s="280" t="s">
        <v>18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R6" s="18"/>
      <c r="BE6" s="277"/>
      <c r="BS6" s="15" t="s">
        <v>7</v>
      </c>
    </row>
    <row r="7" spans="1:74" ht="12" customHeight="1">
      <c r="B7" s="18"/>
      <c r="D7" s="25" t="s">
        <v>19</v>
      </c>
      <c r="K7" s="23" t="s">
        <v>3</v>
      </c>
      <c r="AK7" s="25" t="s">
        <v>20</v>
      </c>
      <c r="AN7" s="23" t="s">
        <v>3</v>
      </c>
      <c r="AR7" s="18"/>
      <c r="BE7" s="277"/>
      <c r="BS7" s="15" t="s">
        <v>7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E8" s="277"/>
      <c r="BS8" s="15" t="s">
        <v>7</v>
      </c>
    </row>
    <row r="9" spans="1:74" ht="14.45" customHeight="1">
      <c r="B9" s="18"/>
      <c r="AR9" s="18"/>
      <c r="BE9" s="277"/>
      <c r="BS9" s="15" t="s">
        <v>7</v>
      </c>
    </row>
    <row r="10" spans="1:74" ht="12" customHeight="1">
      <c r="B10" s="18"/>
      <c r="D10" s="25" t="s">
        <v>25</v>
      </c>
      <c r="AK10" s="25" t="s">
        <v>26</v>
      </c>
      <c r="AN10" s="23" t="s">
        <v>27</v>
      </c>
      <c r="AR10" s="18"/>
      <c r="BE10" s="277"/>
      <c r="BS10" s="15" t="s">
        <v>7</v>
      </c>
    </row>
    <row r="11" spans="1:74" ht="18.399999999999999" customHeight="1">
      <c r="B11" s="18"/>
      <c r="E11" s="23" t="s">
        <v>28</v>
      </c>
      <c r="AK11" s="25" t="s">
        <v>29</v>
      </c>
      <c r="AN11" s="23" t="s">
        <v>30</v>
      </c>
      <c r="AR11" s="18"/>
      <c r="BE11" s="277"/>
      <c r="BS11" s="15" t="s">
        <v>7</v>
      </c>
    </row>
    <row r="12" spans="1:74" ht="6.95" customHeight="1">
      <c r="B12" s="18"/>
      <c r="AR12" s="18"/>
      <c r="BE12" s="277"/>
      <c r="BS12" s="15" t="s">
        <v>7</v>
      </c>
    </row>
    <row r="13" spans="1:74" ht="12" customHeight="1">
      <c r="B13" s="18"/>
      <c r="D13" s="25" t="s">
        <v>31</v>
      </c>
      <c r="AK13" s="25" t="s">
        <v>26</v>
      </c>
      <c r="AN13" s="27" t="s">
        <v>32</v>
      </c>
      <c r="AR13" s="18"/>
      <c r="BE13" s="277"/>
      <c r="BS13" s="15" t="s">
        <v>7</v>
      </c>
    </row>
    <row r="14" spans="1:74" ht="12.75">
      <c r="B14" s="18"/>
      <c r="E14" s="281" t="s">
        <v>32</v>
      </c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K14" s="25" t="s">
        <v>29</v>
      </c>
      <c r="AN14" s="27" t="s">
        <v>32</v>
      </c>
      <c r="AR14" s="18"/>
      <c r="BE14" s="277"/>
      <c r="BS14" s="15" t="s">
        <v>7</v>
      </c>
    </row>
    <row r="15" spans="1:74" ht="6.95" customHeight="1">
      <c r="B15" s="18"/>
      <c r="AR15" s="18"/>
      <c r="BE15" s="277"/>
      <c r="BS15" s="15" t="s">
        <v>4</v>
      </c>
    </row>
    <row r="16" spans="1:74" ht="12" customHeight="1">
      <c r="B16" s="18"/>
      <c r="D16" s="25" t="s">
        <v>33</v>
      </c>
      <c r="AK16" s="25" t="s">
        <v>26</v>
      </c>
      <c r="AN16" s="23" t="s">
        <v>3</v>
      </c>
      <c r="AR16" s="18"/>
      <c r="BE16" s="277"/>
      <c r="BS16" s="15" t="s">
        <v>4</v>
      </c>
    </row>
    <row r="17" spans="2:71" ht="18.399999999999999" customHeight="1">
      <c r="B17" s="18"/>
      <c r="E17" s="23" t="s">
        <v>34</v>
      </c>
      <c r="AK17" s="25" t="s">
        <v>29</v>
      </c>
      <c r="AN17" s="23" t="s">
        <v>3</v>
      </c>
      <c r="AR17" s="18"/>
      <c r="BE17" s="277"/>
      <c r="BS17" s="15" t="s">
        <v>35</v>
      </c>
    </row>
    <row r="18" spans="2:71" ht="6.95" customHeight="1">
      <c r="B18" s="18"/>
      <c r="AR18" s="18"/>
      <c r="BE18" s="277"/>
      <c r="BS18" s="15" t="s">
        <v>7</v>
      </c>
    </row>
    <row r="19" spans="2:71" ht="12" customHeight="1">
      <c r="B19" s="18"/>
      <c r="D19" s="25" t="s">
        <v>36</v>
      </c>
      <c r="AK19" s="25" t="s">
        <v>26</v>
      </c>
      <c r="AN19" s="23"/>
      <c r="AR19" s="18"/>
      <c r="BE19" s="277"/>
      <c r="BS19" s="15" t="s">
        <v>7</v>
      </c>
    </row>
    <row r="20" spans="2:71" ht="18.399999999999999" customHeight="1">
      <c r="B20" s="18"/>
      <c r="E20" s="23" t="s">
        <v>38</v>
      </c>
      <c r="AK20" s="25" t="s">
        <v>29</v>
      </c>
      <c r="AN20" s="23"/>
      <c r="AR20" s="18"/>
      <c r="BE20" s="277"/>
      <c r="BS20" s="15" t="s">
        <v>4</v>
      </c>
    </row>
    <row r="21" spans="2:71" ht="6.95" customHeight="1">
      <c r="B21" s="18"/>
      <c r="AR21" s="18"/>
      <c r="BE21" s="277"/>
    </row>
    <row r="22" spans="2:71" ht="12" customHeight="1">
      <c r="B22" s="18"/>
      <c r="D22" s="25" t="s">
        <v>40</v>
      </c>
      <c r="AR22" s="18"/>
      <c r="BE22" s="277"/>
    </row>
    <row r="23" spans="2:71" ht="47.25" customHeight="1">
      <c r="B23" s="18"/>
      <c r="E23" s="283" t="s">
        <v>41</v>
      </c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R23" s="18"/>
      <c r="BE23" s="277"/>
    </row>
    <row r="24" spans="2:71" ht="6.95" customHeight="1">
      <c r="B24" s="18"/>
      <c r="AR24" s="18"/>
      <c r="BE24" s="27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77"/>
    </row>
    <row r="26" spans="2:71" s="1" customFormat="1" ht="25.9" customHeight="1">
      <c r="B26" s="30"/>
      <c r="D26" s="31" t="s">
        <v>42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84">
        <f>ROUND(AG54,2)</f>
        <v>0</v>
      </c>
      <c r="AL26" s="285"/>
      <c r="AM26" s="285"/>
      <c r="AN26" s="285"/>
      <c r="AO26" s="285"/>
      <c r="AR26" s="30"/>
      <c r="BE26" s="277"/>
    </row>
    <row r="27" spans="2:71" s="1" customFormat="1" ht="6.95" customHeight="1">
      <c r="B27" s="30"/>
      <c r="AR27" s="30"/>
      <c r="BE27" s="277"/>
    </row>
    <row r="28" spans="2:71" s="1" customFormat="1" ht="12.75">
      <c r="B28" s="30"/>
      <c r="L28" s="286" t="s">
        <v>43</v>
      </c>
      <c r="M28" s="286"/>
      <c r="N28" s="286"/>
      <c r="O28" s="286"/>
      <c r="P28" s="286"/>
      <c r="W28" s="286" t="s">
        <v>44</v>
      </c>
      <c r="X28" s="286"/>
      <c r="Y28" s="286"/>
      <c r="Z28" s="286"/>
      <c r="AA28" s="286"/>
      <c r="AB28" s="286"/>
      <c r="AC28" s="286"/>
      <c r="AD28" s="286"/>
      <c r="AE28" s="286"/>
      <c r="AK28" s="286" t="s">
        <v>45</v>
      </c>
      <c r="AL28" s="286"/>
      <c r="AM28" s="286"/>
      <c r="AN28" s="286"/>
      <c r="AO28" s="286"/>
      <c r="AR28" s="30"/>
      <c r="BE28" s="277"/>
    </row>
    <row r="29" spans="2:71" s="2" customFormat="1" ht="14.45" customHeight="1">
      <c r="B29" s="34"/>
      <c r="D29" s="25" t="s">
        <v>46</v>
      </c>
      <c r="F29" s="25" t="s">
        <v>47</v>
      </c>
      <c r="L29" s="271">
        <v>0.21</v>
      </c>
      <c r="M29" s="270"/>
      <c r="N29" s="270"/>
      <c r="O29" s="270"/>
      <c r="P29" s="270"/>
      <c r="W29" s="269">
        <f>ROUND(AZ54, 2)</f>
        <v>0</v>
      </c>
      <c r="X29" s="270"/>
      <c r="Y29" s="270"/>
      <c r="Z29" s="270"/>
      <c r="AA29" s="270"/>
      <c r="AB29" s="270"/>
      <c r="AC29" s="270"/>
      <c r="AD29" s="270"/>
      <c r="AE29" s="270"/>
      <c r="AK29" s="269">
        <f>ROUND(AV54, 2)</f>
        <v>0</v>
      </c>
      <c r="AL29" s="270"/>
      <c r="AM29" s="270"/>
      <c r="AN29" s="270"/>
      <c r="AO29" s="270"/>
      <c r="AR29" s="34"/>
      <c r="BE29" s="278"/>
    </row>
    <row r="30" spans="2:71" s="2" customFormat="1" ht="14.45" customHeight="1">
      <c r="B30" s="34"/>
      <c r="F30" s="25" t="s">
        <v>48</v>
      </c>
      <c r="L30" s="271">
        <v>0.12</v>
      </c>
      <c r="M30" s="270"/>
      <c r="N30" s="270"/>
      <c r="O30" s="270"/>
      <c r="P30" s="270"/>
      <c r="W30" s="269">
        <f>ROUND(BA54, 2)</f>
        <v>0</v>
      </c>
      <c r="X30" s="270"/>
      <c r="Y30" s="270"/>
      <c r="Z30" s="270"/>
      <c r="AA30" s="270"/>
      <c r="AB30" s="270"/>
      <c r="AC30" s="270"/>
      <c r="AD30" s="270"/>
      <c r="AE30" s="270"/>
      <c r="AK30" s="269">
        <f>ROUND(AW54, 2)</f>
        <v>0</v>
      </c>
      <c r="AL30" s="270"/>
      <c r="AM30" s="270"/>
      <c r="AN30" s="270"/>
      <c r="AO30" s="270"/>
      <c r="AR30" s="34"/>
      <c r="BE30" s="278"/>
    </row>
    <row r="31" spans="2:71" s="2" customFormat="1" ht="14.45" hidden="1" customHeight="1">
      <c r="B31" s="34"/>
      <c r="F31" s="25" t="s">
        <v>49</v>
      </c>
      <c r="L31" s="271">
        <v>0.21</v>
      </c>
      <c r="M31" s="270"/>
      <c r="N31" s="270"/>
      <c r="O31" s="270"/>
      <c r="P31" s="270"/>
      <c r="W31" s="269">
        <f>ROUND(BB54, 2)</f>
        <v>0</v>
      </c>
      <c r="X31" s="270"/>
      <c r="Y31" s="270"/>
      <c r="Z31" s="270"/>
      <c r="AA31" s="270"/>
      <c r="AB31" s="270"/>
      <c r="AC31" s="270"/>
      <c r="AD31" s="270"/>
      <c r="AE31" s="270"/>
      <c r="AK31" s="269">
        <v>0</v>
      </c>
      <c r="AL31" s="270"/>
      <c r="AM31" s="270"/>
      <c r="AN31" s="270"/>
      <c r="AO31" s="270"/>
      <c r="AR31" s="34"/>
      <c r="BE31" s="278"/>
    </row>
    <row r="32" spans="2:71" s="2" customFormat="1" ht="14.45" hidden="1" customHeight="1">
      <c r="B32" s="34"/>
      <c r="F32" s="25" t="s">
        <v>50</v>
      </c>
      <c r="L32" s="271">
        <v>0.12</v>
      </c>
      <c r="M32" s="270"/>
      <c r="N32" s="270"/>
      <c r="O32" s="270"/>
      <c r="P32" s="270"/>
      <c r="W32" s="269">
        <f>ROUND(BC54, 2)</f>
        <v>0</v>
      </c>
      <c r="X32" s="270"/>
      <c r="Y32" s="270"/>
      <c r="Z32" s="270"/>
      <c r="AA32" s="270"/>
      <c r="AB32" s="270"/>
      <c r="AC32" s="270"/>
      <c r="AD32" s="270"/>
      <c r="AE32" s="270"/>
      <c r="AK32" s="269">
        <v>0</v>
      </c>
      <c r="AL32" s="270"/>
      <c r="AM32" s="270"/>
      <c r="AN32" s="270"/>
      <c r="AO32" s="270"/>
      <c r="AR32" s="34"/>
      <c r="BE32" s="278"/>
    </row>
    <row r="33" spans="2:44" s="2" customFormat="1" ht="14.45" hidden="1" customHeight="1">
      <c r="B33" s="34"/>
      <c r="F33" s="25" t="s">
        <v>51</v>
      </c>
      <c r="L33" s="271">
        <v>0</v>
      </c>
      <c r="M33" s="270"/>
      <c r="N33" s="270"/>
      <c r="O33" s="270"/>
      <c r="P33" s="270"/>
      <c r="W33" s="269">
        <f>ROUND(BD54, 2)</f>
        <v>0</v>
      </c>
      <c r="X33" s="270"/>
      <c r="Y33" s="270"/>
      <c r="Z33" s="270"/>
      <c r="AA33" s="270"/>
      <c r="AB33" s="270"/>
      <c r="AC33" s="270"/>
      <c r="AD33" s="270"/>
      <c r="AE33" s="270"/>
      <c r="AK33" s="269">
        <v>0</v>
      </c>
      <c r="AL33" s="270"/>
      <c r="AM33" s="270"/>
      <c r="AN33" s="270"/>
      <c r="AO33" s="270"/>
      <c r="AR33" s="34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5"/>
      <c r="D35" s="36" t="s">
        <v>52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53</v>
      </c>
      <c r="U35" s="37"/>
      <c r="V35" s="37"/>
      <c r="W35" s="37"/>
      <c r="X35" s="272" t="s">
        <v>54</v>
      </c>
      <c r="Y35" s="273"/>
      <c r="Z35" s="273"/>
      <c r="AA35" s="273"/>
      <c r="AB35" s="273"/>
      <c r="AC35" s="37"/>
      <c r="AD35" s="37"/>
      <c r="AE35" s="37"/>
      <c r="AF35" s="37"/>
      <c r="AG35" s="37"/>
      <c r="AH35" s="37"/>
      <c r="AI35" s="37"/>
      <c r="AJ35" s="37"/>
      <c r="AK35" s="274">
        <f>SUM(AK26:AK33)</f>
        <v>0</v>
      </c>
      <c r="AL35" s="273"/>
      <c r="AM35" s="273"/>
      <c r="AN35" s="273"/>
      <c r="AO35" s="275"/>
      <c r="AP35" s="35"/>
      <c r="AQ35" s="35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>
      <c r="B42" s="30"/>
      <c r="C42" s="19" t="s">
        <v>55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3"/>
      <c r="C44" s="25" t="s">
        <v>14</v>
      </c>
      <c r="L44" s="3" t="str">
        <f>K5</f>
        <v>14_2025</v>
      </c>
      <c r="AR44" s="43"/>
    </row>
    <row r="45" spans="2:44" s="4" customFormat="1" ht="36.950000000000003" customHeight="1">
      <c r="B45" s="44"/>
      <c r="C45" s="45" t="s">
        <v>17</v>
      </c>
      <c r="L45" s="260" t="str">
        <f>K6</f>
        <v>Střední odborná škola Plasy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R45" s="44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5" t="s">
        <v>21</v>
      </c>
      <c r="L47" s="46" t="str">
        <f>IF(K8="","",K8)</f>
        <v xml:space="preserve">Plasy </v>
      </c>
      <c r="AI47" s="25" t="s">
        <v>23</v>
      </c>
      <c r="AM47" s="262" t="str">
        <f>IF(AN8= "","",AN8)</f>
        <v>21. 3. 2025</v>
      </c>
      <c r="AN47" s="262"/>
      <c r="AR47" s="30"/>
    </row>
    <row r="48" spans="2:44" s="1" customFormat="1" ht="6.95" customHeight="1">
      <c r="B48" s="30"/>
      <c r="AR48" s="30"/>
    </row>
    <row r="49" spans="1:91" s="1" customFormat="1" ht="15.2" customHeight="1">
      <c r="B49" s="30"/>
      <c r="C49" s="25" t="s">
        <v>25</v>
      </c>
      <c r="L49" s="3" t="str">
        <f>IF(E11= "","",E11)</f>
        <v xml:space="preserve">Střední odborná škola Plasy </v>
      </c>
      <c r="AI49" s="25" t="s">
        <v>33</v>
      </c>
      <c r="AM49" s="263" t="str">
        <f>IF(E17="","",E17)</f>
        <v xml:space="preserve"> </v>
      </c>
      <c r="AN49" s="264"/>
      <c r="AO49" s="264"/>
      <c r="AP49" s="264"/>
      <c r="AR49" s="30"/>
      <c r="AS49" s="265" t="s">
        <v>56</v>
      </c>
      <c r="AT49" s="266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>
      <c r="B50" s="30"/>
      <c r="C50" s="25" t="s">
        <v>31</v>
      </c>
      <c r="L50" s="3" t="str">
        <f>IF(E14= "Vyplň údaj","",E14)</f>
        <v/>
      </c>
      <c r="AI50" s="25" t="s">
        <v>36</v>
      </c>
      <c r="AM50" s="263" t="str">
        <f>IF(E20="","",E20)</f>
        <v>Bc. Monika Zemanová, DiS.</v>
      </c>
      <c r="AN50" s="264"/>
      <c r="AO50" s="264"/>
      <c r="AP50" s="264"/>
      <c r="AR50" s="30"/>
      <c r="AS50" s="267"/>
      <c r="AT50" s="268"/>
      <c r="BD50" s="51"/>
    </row>
    <row r="51" spans="1:91" s="1" customFormat="1" ht="10.9" customHeight="1">
      <c r="B51" s="30"/>
      <c r="AR51" s="30"/>
      <c r="AS51" s="267"/>
      <c r="AT51" s="268"/>
      <c r="BD51" s="51"/>
    </row>
    <row r="52" spans="1:91" s="1" customFormat="1" ht="29.25" customHeight="1">
      <c r="B52" s="30"/>
      <c r="C52" s="254" t="s">
        <v>57</v>
      </c>
      <c r="D52" s="255"/>
      <c r="E52" s="255"/>
      <c r="F52" s="255"/>
      <c r="G52" s="255"/>
      <c r="H52" s="52"/>
      <c r="I52" s="256" t="s">
        <v>58</v>
      </c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57" t="s">
        <v>59</v>
      </c>
      <c r="AH52" s="255"/>
      <c r="AI52" s="255"/>
      <c r="AJ52" s="255"/>
      <c r="AK52" s="255"/>
      <c r="AL52" s="255"/>
      <c r="AM52" s="255"/>
      <c r="AN52" s="256" t="s">
        <v>60</v>
      </c>
      <c r="AO52" s="255"/>
      <c r="AP52" s="255"/>
      <c r="AQ52" s="53" t="s">
        <v>61</v>
      </c>
      <c r="AR52" s="30"/>
      <c r="AS52" s="54" t="s">
        <v>62</v>
      </c>
      <c r="AT52" s="55" t="s">
        <v>63</v>
      </c>
      <c r="AU52" s="55" t="s">
        <v>64</v>
      </c>
      <c r="AV52" s="55" t="s">
        <v>65</v>
      </c>
      <c r="AW52" s="55" t="s">
        <v>66</v>
      </c>
      <c r="AX52" s="55" t="s">
        <v>67</v>
      </c>
      <c r="AY52" s="55" t="s">
        <v>68</v>
      </c>
      <c r="AZ52" s="55" t="s">
        <v>69</v>
      </c>
      <c r="BA52" s="55" t="s">
        <v>70</v>
      </c>
      <c r="BB52" s="55" t="s">
        <v>71</v>
      </c>
      <c r="BC52" s="55" t="s">
        <v>72</v>
      </c>
      <c r="BD52" s="56" t="s">
        <v>73</v>
      </c>
    </row>
    <row r="53" spans="1:91" s="1" customFormat="1" ht="10.9" customHeight="1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>
      <c r="B54" s="58"/>
      <c r="C54" s="59" t="s">
        <v>74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58">
        <f>ROUND(SUM(AG55:AG57),2)</f>
        <v>0</v>
      </c>
      <c r="AH54" s="258"/>
      <c r="AI54" s="258"/>
      <c r="AJ54" s="258"/>
      <c r="AK54" s="258"/>
      <c r="AL54" s="258"/>
      <c r="AM54" s="258"/>
      <c r="AN54" s="259">
        <f>SUM(AG54,AT54)</f>
        <v>0</v>
      </c>
      <c r="AO54" s="259"/>
      <c r="AP54" s="259"/>
      <c r="AQ54" s="62" t="s">
        <v>3</v>
      </c>
      <c r="AR54" s="58"/>
      <c r="AS54" s="63">
        <f>ROUND(SUM(AS55:AS57),2)</f>
        <v>0</v>
      </c>
      <c r="AT54" s="64">
        <f>ROUND(SUM(AV54:AW54),2)</f>
        <v>0</v>
      </c>
      <c r="AU54" s="65">
        <f>ROUND(SUM(AU55:AU57),5)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ROUND(SUM(AZ55:AZ57),2)</f>
        <v>0</v>
      </c>
      <c r="BA54" s="64">
        <f>ROUND(SUM(BA55:BA57),2)</f>
        <v>0</v>
      </c>
      <c r="BB54" s="64">
        <f>ROUND(SUM(BB55:BB57),2)</f>
        <v>0</v>
      </c>
      <c r="BC54" s="64">
        <f>ROUND(SUM(BC55:BC57),2)</f>
        <v>0</v>
      </c>
      <c r="BD54" s="66">
        <f>ROUND(SUM(BD55:BD57),2)</f>
        <v>0</v>
      </c>
      <c r="BS54" s="67" t="s">
        <v>75</v>
      </c>
      <c r="BT54" s="67" t="s">
        <v>76</v>
      </c>
      <c r="BU54" s="68" t="s">
        <v>77</v>
      </c>
      <c r="BV54" s="67" t="s">
        <v>78</v>
      </c>
      <c r="BW54" s="67" t="s">
        <v>5</v>
      </c>
      <c r="BX54" s="67" t="s">
        <v>79</v>
      </c>
      <c r="CL54" s="67" t="s">
        <v>3</v>
      </c>
    </row>
    <row r="55" spans="1:91" s="6" customFormat="1" ht="24.75" customHeight="1">
      <c r="A55" s="69" t="s">
        <v>80</v>
      </c>
      <c r="B55" s="70"/>
      <c r="C55" s="71"/>
      <c r="D55" s="253" t="s">
        <v>81</v>
      </c>
      <c r="E55" s="253"/>
      <c r="F55" s="253"/>
      <c r="G55" s="253"/>
      <c r="H55" s="253"/>
      <c r="I55" s="72"/>
      <c r="J55" s="253" t="s">
        <v>82</v>
      </c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1">
        <f>'14_2025_01 - 1.NP'!J30</f>
        <v>0</v>
      </c>
      <c r="AH55" s="252"/>
      <c r="AI55" s="252"/>
      <c r="AJ55" s="252"/>
      <c r="AK55" s="252"/>
      <c r="AL55" s="252"/>
      <c r="AM55" s="252"/>
      <c r="AN55" s="251">
        <f>SUM(AG55,AT55)</f>
        <v>0</v>
      </c>
      <c r="AO55" s="252"/>
      <c r="AP55" s="252"/>
      <c r="AQ55" s="73" t="s">
        <v>83</v>
      </c>
      <c r="AR55" s="70"/>
      <c r="AS55" s="74">
        <v>0</v>
      </c>
      <c r="AT55" s="75">
        <f>ROUND(SUM(AV55:AW55),2)</f>
        <v>0</v>
      </c>
      <c r="AU55" s="76">
        <f>'14_2025_01 - 1.NP'!P104</f>
        <v>0</v>
      </c>
      <c r="AV55" s="75">
        <f>'14_2025_01 - 1.NP'!J33</f>
        <v>0</v>
      </c>
      <c r="AW55" s="75">
        <f>'14_2025_01 - 1.NP'!J34</f>
        <v>0</v>
      </c>
      <c r="AX55" s="75">
        <f>'14_2025_01 - 1.NP'!J35</f>
        <v>0</v>
      </c>
      <c r="AY55" s="75">
        <f>'14_2025_01 - 1.NP'!J36</f>
        <v>0</v>
      </c>
      <c r="AZ55" s="75">
        <f>'14_2025_01 - 1.NP'!F33</f>
        <v>0</v>
      </c>
      <c r="BA55" s="75">
        <f>'14_2025_01 - 1.NP'!F34</f>
        <v>0</v>
      </c>
      <c r="BB55" s="75">
        <f>'14_2025_01 - 1.NP'!F35</f>
        <v>0</v>
      </c>
      <c r="BC55" s="75">
        <f>'14_2025_01 - 1.NP'!F36</f>
        <v>0</v>
      </c>
      <c r="BD55" s="77">
        <f>'14_2025_01 - 1.NP'!F37</f>
        <v>0</v>
      </c>
      <c r="BT55" s="78" t="s">
        <v>84</v>
      </c>
      <c r="BV55" s="78" t="s">
        <v>78</v>
      </c>
      <c r="BW55" s="78" t="s">
        <v>85</v>
      </c>
      <c r="BX55" s="78" t="s">
        <v>5</v>
      </c>
      <c r="CL55" s="78" t="s">
        <v>3</v>
      </c>
      <c r="CM55" s="78" t="s">
        <v>86</v>
      </c>
    </row>
    <row r="56" spans="1:91" s="6" customFormat="1" ht="24.75" customHeight="1">
      <c r="A56" s="69" t="s">
        <v>80</v>
      </c>
      <c r="B56" s="70"/>
      <c r="C56" s="71"/>
      <c r="D56" s="253" t="s">
        <v>87</v>
      </c>
      <c r="E56" s="253"/>
      <c r="F56" s="253"/>
      <c r="G56" s="253"/>
      <c r="H56" s="253"/>
      <c r="I56" s="72"/>
      <c r="J56" s="253" t="s">
        <v>88</v>
      </c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1">
        <f>'14_2025_02 - 2.NP'!J30</f>
        <v>0</v>
      </c>
      <c r="AH56" s="252"/>
      <c r="AI56" s="252"/>
      <c r="AJ56" s="252"/>
      <c r="AK56" s="252"/>
      <c r="AL56" s="252"/>
      <c r="AM56" s="252"/>
      <c r="AN56" s="251">
        <f>SUM(AG56,AT56)</f>
        <v>0</v>
      </c>
      <c r="AO56" s="252"/>
      <c r="AP56" s="252"/>
      <c r="AQ56" s="73" t="s">
        <v>83</v>
      </c>
      <c r="AR56" s="70"/>
      <c r="AS56" s="74">
        <v>0</v>
      </c>
      <c r="AT56" s="75">
        <f>ROUND(SUM(AV56:AW56),2)</f>
        <v>0</v>
      </c>
      <c r="AU56" s="76">
        <f>'14_2025_02 - 2.NP'!P104</f>
        <v>0</v>
      </c>
      <c r="AV56" s="75">
        <f>'14_2025_02 - 2.NP'!J33</f>
        <v>0</v>
      </c>
      <c r="AW56" s="75">
        <f>'14_2025_02 - 2.NP'!J34</f>
        <v>0</v>
      </c>
      <c r="AX56" s="75">
        <f>'14_2025_02 - 2.NP'!J35</f>
        <v>0</v>
      </c>
      <c r="AY56" s="75">
        <f>'14_2025_02 - 2.NP'!J36</f>
        <v>0</v>
      </c>
      <c r="AZ56" s="75">
        <f>'14_2025_02 - 2.NP'!F33</f>
        <v>0</v>
      </c>
      <c r="BA56" s="75">
        <f>'14_2025_02 - 2.NP'!F34</f>
        <v>0</v>
      </c>
      <c r="BB56" s="75">
        <f>'14_2025_02 - 2.NP'!F35</f>
        <v>0</v>
      </c>
      <c r="BC56" s="75">
        <f>'14_2025_02 - 2.NP'!F36</f>
        <v>0</v>
      </c>
      <c r="BD56" s="77">
        <f>'14_2025_02 - 2.NP'!F37</f>
        <v>0</v>
      </c>
      <c r="BT56" s="78" t="s">
        <v>84</v>
      </c>
      <c r="BV56" s="78" t="s">
        <v>78</v>
      </c>
      <c r="BW56" s="78" t="s">
        <v>89</v>
      </c>
      <c r="BX56" s="78" t="s">
        <v>5</v>
      </c>
      <c r="CL56" s="78" t="s">
        <v>3</v>
      </c>
      <c r="CM56" s="78" t="s">
        <v>86</v>
      </c>
    </row>
    <row r="57" spans="1:91" s="6" customFormat="1" ht="24.75" customHeight="1">
      <c r="A57" s="69" t="s">
        <v>80</v>
      </c>
      <c r="B57" s="70"/>
      <c r="C57" s="71"/>
      <c r="D57" s="253" t="s">
        <v>90</v>
      </c>
      <c r="E57" s="253"/>
      <c r="F57" s="253"/>
      <c r="G57" s="253"/>
      <c r="H57" s="253"/>
      <c r="I57" s="72"/>
      <c r="J57" s="253" t="s">
        <v>91</v>
      </c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3"/>
      <c r="AC57" s="253"/>
      <c r="AD57" s="253"/>
      <c r="AE57" s="253"/>
      <c r="AF57" s="253"/>
      <c r="AG57" s="251">
        <f>'14_2025_03 - 3.NP'!J30</f>
        <v>0</v>
      </c>
      <c r="AH57" s="252"/>
      <c r="AI57" s="252"/>
      <c r="AJ57" s="252"/>
      <c r="AK57" s="252"/>
      <c r="AL57" s="252"/>
      <c r="AM57" s="252"/>
      <c r="AN57" s="251">
        <f>SUM(AG57,AT57)</f>
        <v>0</v>
      </c>
      <c r="AO57" s="252"/>
      <c r="AP57" s="252"/>
      <c r="AQ57" s="73" t="s">
        <v>83</v>
      </c>
      <c r="AR57" s="70"/>
      <c r="AS57" s="79">
        <v>0</v>
      </c>
      <c r="AT57" s="80">
        <f>ROUND(SUM(AV57:AW57),2)</f>
        <v>0</v>
      </c>
      <c r="AU57" s="81">
        <f>'14_2025_03 - 3.NP'!P103</f>
        <v>0</v>
      </c>
      <c r="AV57" s="80">
        <f>'14_2025_03 - 3.NP'!J33</f>
        <v>0</v>
      </c>
      <c r="AW57" s="80">
        <f>'14_2025_03 - 3.NP'!J34</f>
        <v>0</v>
      </c>
      <c r="AX57" s="80">
        <f>'14_2025_03 - 3.NP'!J35</f>
        <v>0</v>
      </c>
      <c r="AY57" s="80">
        <f>'14_2025_03 - 3.NP'!J36</f>
        <v>0</v>
      </c>
      <c r="AZ57" s="80">
        <f>'14_2025_03 - 3.NP'!F33</f>
        <v>0</v>
      </c>
      <c r="BA57" s="80">
        <f>'14_2025_03 - 3.NP'!F34</f>
        <v>0</v>
      </c>
      <c r="BB57" s="80">
        <f>'14_2025_03 - 3.NP'!F35</f>
        <v>0</v>
      </c>
      <c r="BC57" s="80">
        <f>'14_2025_03 - 3.NP'!F36</f>
        <v>0</v>
      </c>
      <c r="BD57" s="82">
        <f>'14_2025_03 - 3.NP'!F37</f>
        <v>0</v>
      </c>
      <c r="BT57" s="78" t="s">
        <v>84</v>
      </c>
      <c r="BV57" s="78" t="s">
        <v>78</v>
      </c>
      <c r="BW57" s="78" t="s">
        <v>92</v>
      </c>
      <c r="BX57" s="78" t="s">
        <v>5</v>
      </c>
      <c r="CL57" s="78" t="s">
        <v>3</v>
      </c>
      <c r="CM57" s="78" t="s">
        <v>86</v>
      </c>
    </row>
    <row r="58" spans="1:91" s="1" customFormat="1" ht="30" customHeight="1">
      <c r="B58" s="30"/>
      <c r="AR58" s="30"/>
    </row>
    <row r="59" spans="1:91" s="1" customFormat="1" ht="6.95" customHeight="1"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30"/>
    </row>
  </sheetData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14_2025_01 - 1.NP'!C2" display="/"/>
    <hyperlink ref="A56" location="'14_2025_02 - 2.NP'!C2" display="/"/>
    <hyperlink ref="A57" location="'14_2025_03 - 3.NP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8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 t="s">
        <v>6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93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8" t="str">
        <f>'Rekapitulace stavby'!K6</f>
        <v>Střední odborná škola Plasy</v>
      </c>
      <c r="F7" s="289"/>
      <c r="G7" s="289"/>
      <c r="H7" s="289"/>
      <c r="L7" s="18"/>
    </row>
    <row r="8" spans="2:46" s="1" customFormat="1" ht="12" customHeight="1">
      <c r="B8" s="30"/>
      <c r="D8" s="25" t="s">
        <v>94</v>
      </c>
      <c r="L8" s="30"/>
    </row>
    <row r="9" spans="2:46" s="1" customFormat="1" ht="16.5" customHeight="1">
      <c r="B9" s="30"/>
      <c r="E9" s="260" t="s">
        <v>95</v>
      </c>
      <c r="F9" s="287"/>
      <c r="G9" s="287"/>
      <c r="H9" s="287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7" t="str">
        <f>'Rekapitulace stavby'!AN8</f>
        <v>21. 3. 2025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customHeight="1">
      <c r="B15" s="30"/>
      <c r="E15" s="23" t="s">
        <v>96</v>
      </c>
      <c r="I15" s="25" t="s">
        <v>29</v>
      </c>
      <c r="J15" s="23" t="s">
        <v>30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31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90" t="str">
        <f>'Rekapitulace stavby'!E14</f>
        <v>Vyplň údaj</v>
      </c>
      <c r="F18" s="279"/>
      <c r="G18" s="279"/>
      <c r="H18" s="279"/>
      <c r="I18" s="25" t="s">
        <v>29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33</v>
      </c>
      <c r="I20" s="25" t="s">
        <v>26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29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customHeight="1">
      <c r="B24" s="30"/>
      <c r="E24" s="23" t="s">
        <v>38</v>
      </c>
      <c r="I24" s="25" t="s">
        <v>29</v>
      </c>
      <c r="J24" s="23" t="s">
        <v>39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40</v>
      </c>
      <c r="L26" s="30"/>
    </row>
    <row r="27" spans="2:12" s="7" customFormat="1" ht="16.5" customHeight="1">
      <c r="B27" s="84"/>
      <c r="E27" s="283" t="s">
        <v>3</v>
      </c>
      <c r="F27" s="283"/>
      <c r="G27" s="283"/>
      <c r="H27" s="28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42</v>
      </c>
      <c r="J30" s="61">
        <f>ROUND(J104,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customHeight="1">
      <c r="B33" s="30"/>
      <c r="D33" s="50" t="s">
        <v>46</v>
      </c>
      <c r="E33" s="25" t="s">
        <v>47</v>
      </c>
      <c r="F33" s="86">
        <f>ROUND((SUM(BE104:BE381)),  2)</f>
        <v>0</v>
      </c>
      <c r="I33" s="87">
        <v>0.21</v>
      </c>
      <c r="J33" s="86">
        <f>ROUND(((SUM(BE104:BE381))*I33),  2)</f>
        <v>0</v>
      </c>
      <c r="L33" s="30"/>
    </row>
    <row r="34" spans="2:12" s="1" customFormat="1" ht="14.45" customHeight="1">
      <c r="B34" s="30"/>
      <c r="E34" s="25" t="s">
        <v>48</v>
      </c>
      <c r="F34" s="86">
        <f>ROUND((SUM(BF104:BF381)),  2)</f>
        <v>0</v>
      </c>
      <c r="I34" s="87">
        <v>0.12</v>
      </c>
      <c r="J34" s="86">
        <f>ROUND(((SUM(BF104:BF381))*I34),  2)</f>
        <v>0</v>
      </c>
      <c r="L34" s="30"/>
    </row>
    <row r="35" spans="2:12" s="1" customFormat="1" ht="14.45" hidden="1" customHeight="1">
      <c r="B35" s="30"/>
      <c r="E35" s="25" t="s">
        <v>49</v>
      </c>
      <c r="F35" s="86">
        <f>ROUND((SUM(BG104:BG381)),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50</v>
      </c>
      <c r="F36" s="86">
        <f>ROUND((SUM(BH104:BH381)),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51</v>
      </c>
      <c r="F37" s="86">
        <f>ROUND((SUM(BI104:BI381)),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97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8" t="str">
        <f>E7</f>
        <v>Střední odborná škola Plasy</v>
      </c>
      <c r="F48" s="289"/>
      <c r="G48" s="289"/>
      <c r="H48" s="289"/>
      <c r="L48" s="30"/>
    </row>
    <row r="49" spans="2:47" s="1" customFormat="1" ht="12" customHeight="1">
      <c r="B49" s="30"/>
      <c r="C49" s="25" t="s">
        <v>94</v>
      </c>
      <c r="L49" s="30"/>
    </row>
    <row r="50" spans="2:47" s="1" customFormat="1" ht="16.5" customHeight="1">
      <c r="B50" s="30"/>
      <c r="E50" s="260" t="str">
        <f>E9</f>
        <v>14_2025_01 - 1.NP</v>
      </c>
      <c r="F50" s="287"/>
      <c r="G50" s="287"/>
      <c r="H50" s="287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Plasy </v>
      </c>
      <c r="I52" s="25" t="s">
        <v>23</v>
      </c>
      <c r="J52" s="47" t="str">
        <f>IF(J12="","",J12)</f>
        <v>21. 3. 2025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25</v>
      </c>
      <c r="F54" s="23" t="str">
        <f>E15</f>
        <v xml:space="preserve">Střední odborné učiliště Plasy </v>
      </c>
      <c r="I54" s="25" t="s">
        <v>33</v>
      </c>
      <c r="J54" s="28" t="str">
        <f>E21</f>
        <v xml:space="preserve"> </v>
      </c>
      <c r="L54" s="30"/>
    </row>
    <row r="55" spans="2:47" s="1" customFormat="1" ht="25.7" customHeight="1">
      <c r="B55" s="30"/>
      <c r="C55" s="25" t="s">
        <v>31</v>
      </c>
      <c r="F55" s="23" t="str">
        <f>IF(E18="","",E18)</f>
        <v>Vyplň údaj</v>
      </c>
      <c r="I55" s="25" t="s">
        <v>36</v>
      </c>
      <c r="J55" s="28" t="str">
        <f>E24</f>
        <v>Bc. Monika Zemanová, DiS.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98</v>
      </c>
      <c r="D57" s="88"/>
      <c r="E57" s="88"/>
      <c r="F57" s="88"/>
      <c r="G57" s="88"/>
      <c r="H57" s="88"/>
      <c r="I57" s="88"/>
      <c r="J57" s="95" t="s">
        <v>99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74</v>
      </c>
      <c r="J59" s="61">
        <f>J104</f>
        <v>0</v>
      </c>
      <c r="L59" s="30"/>
      <c r="AU59" s="15" t="s">
        <v>100</v>
      </c>
    </row>
    <row r="60" spans="2:47" s="8" customFormat="1" ht="24.95" customHeight="1">
      <c r="B60" s="97"/>
      <c r="D60" s="98" t="s">
        <v>101</v>
      </c>
      <c r="E60" s="99"/>
      <c r="F60" s="99"/>
      <c r="G60" s="99"/>
      <c r="H60" s="99"/>
      <c r="I60" s="99"/>
      <c r="J60" s="100">
        <f>J105</f>
        <v>0</v>
      </c>
      <c r="L60" s="97"/>
    </row>
    <row r="61" spans="2:47" s="9" customFormat="1" ht="19.899999999999999" customHeight="1">
      <c r="B61" s="101"/>
      <c r="D61" s="102" t="s">
        <v>102</v>
      </c>
      <c r="E61" s="103"/>
      <c r="F61" s="103"/>
      <c r="G61" s="103"/>
      <c r="H61" s="103"/>
      <c r="I61" s="103"/>
      <c r="J61" s="104">
        <f>J106</f>
        <v>0</v>
      </c>
      <c r="L61" s="101"/>
    </row>
    <row r="62" spans="2:47" s="9" customFormat="1" ht="19.899999999999999" customHeight="1">
      <c r="B62" s="101"/>
      <c r="D62" s="102" t="s">
        <v>103</v>
      </c>
      <c r="E62" s="103"/>
      <c r="F62" s="103"/>
      <c r="G62" s="103"/>
      <c r="H62" s="103"/>
      <c r="I62" s="103"/>
      <c r="J62" s="104">
        <f>J115</f>
        <v>0</v>
      </c>
      <c r="L62" s="101"/>
    </row>
    <row r="63" spans="2:47" s="9" customFormat="1" ht="19.899999999999999" customHeight="1">
      <c r="B63" s="101"/>
      <c r="D63" s="102" t="s">
        <v>104</v>
      </c>
      <c r="E63" s="103"/>
      <c r="F63" s="103"/>
      <c r="G63" s="103"/>
      <c r="H63" s="103"/>
      <c r="I63" s="103"/>
      <c r="J63" s="104">
        <f>J123</f>
        <v>0</v>
      </c>
      <c r="L63" s="101"/>
    </row>
    <row r="64" spans="2:47" s="9" customFormat="1" ht="19.899999999999999" customHeight="1">
      <c r="B64" s="101"/>
      <c r="D64" s="102" t="s">
        <v>105</v>
      </c>
      <c r="E64" s="103"/>
      <c r="F64" s="103"/>
      <c r="G64" s="103"/>
      <c r="H64" s="103"/>
      <c r="I64" s="103"/>
      <c r="J64" s="104">
        <f>J134</f>
        <v>0</v>
      </c>
      <c r="L64" s="101"/>
    </row>
    <row r="65" spans="2:12" s="9" customFormat="1" ht="19.899999999999999" customHeight="1">
      <c r="B65" s="101"/>
      <c r="D65" s="102" t="s">
        <v>106</v>
      </c>
      <c r="E65" s="103"/>
      <c r="F65" s="103"/>
      <c r="G65" s="103"/>
      <c r="H65" s="103"/>
      <c r="I65" s="103"/>
      <c r="J65" s="104">
        <f>J145</f>
        <v>0</v>
      </c>
      <c r="L65" s="101"/>
    </row>
    <row r="66" spans="2:12" s="8" customFormat="1" ht="24.95" customHeight="1">
      <c r="B66" s="97"/>
      <c r="D66" s="98" t="s">
        <v>107</v>
      </c>
      <c r="E66" s="99"/>
      <c r="F66" s="99"/>
      <c r="G66" s="99"/>
      <c r="H66" s="99"/>
      <c r="I66" s="99"/>
      <c r="J66" s="100">
        <f>J148</f>
        <v>0</v>
      </c>
      <c r="L66" s="97"/>
    </row>
    <row r="67" spans="2:12" s="9" customFormat="1" ht="19.899999999999999" customHeight="1">
      <c r="B67" s="101"/>
      <c r="D67" s="102" t="s">
        <v>108</v>
      </c>
      <c r="E67" s="103"/>
      <c r="F67" s="103"/>
      <c r="G67" s="103"/>
      <c r="H67" s="103"/>
      <c r="I67" s="103"/>
      <c r="J67" s="104">
        <f>J149</f>
        <v>0</v>
      </c>
      <c r="L67" s="101"/>
    </row>
    <row r="68" spans="2:12" s="9" customFormat="1" ht="19.899999999999999" customHeight="1">
      <c r="B68" s="101"/>
      <c r="D68" s="102" t="s">
        <v>109</v>
      </c>
      <c r="E68" s="103"/>
      <c r="F68" s="103"/>
      <c r="G68" s="103"/>
      <c r="H68" s="103"/>
      <c r="I68" s="103"/>
      <c r="J68" s="104">
        <f>J164</f>
        <v>0</v>
      </c>
      <c r="L68" s="101"/>
    </row>
    <row r="69" spans="2:12" s="9" customFormat="1" ht="19.899999999999999" customHeight="1">
      <c r="B69" s="101"/>
      <c r="D69" s="102" t="s">
        <v>110</v>
      </c>
      <c r="E69" s="103"/>
      <c r="F69" s="103"/>
      <c r="G69" s="103"/>
      <c r="H69" s="103"/>
      <c r="I69" s="103"/>
      <c r="J69" s="104">
        <f>J194</f>
        <v>0</v>
      </c>
      <c r="L69" s="101"/>
    </row>
    <row r="70" spans="2:12" s="9" customFormat="1" ht="19.899999999999999" customHeight="1">
      <c r="B70" s="101"/>
      <c r="D70" s="102" t="s">
        <v>111</v>
      </c>
      <c r="E70" s="103"/>
      <c r="F70" s="103"/>
      <c r="G70" s="103"/>
      <c r="H70" s="103"/>
      <c r="I70" s="103"/>
      <c r="J70" s="104">
        <f>J205</f>
        <v>0</v>
      </c>
      <c r="L70" s="101"/>
    </row>
    <row r="71" spans="2:12" s="9" customFormat="1" ht="19.899999999999999" customHeight="1">
      <c r="B71" s="101"/>
      <c r="D71" s="102" t="s">
        <v>112</v>
      </c>
      <c r="E71" s="103"/>
      <c r="F71" s="103"/>
      <c r="G71" s="103"/>
      <c r="H71" s="103"/>
      <c r="I71" s="103"/>
      <c r="J71" s="104">
        <f>J216</f>
        <v>0</v>
      </c>
      <c r="L71" s="101"/>
    </row>
    <row r="72" spans="2:12" s="9" customFormat="1" ht="19.899999999999999" customHeight="1">
      <c r="B72" s="101"/>
      <c r="D72" s="102" t="s">
        <v>113</v>
      </c>
      <c r="E72" s="103"/>
      <c r="F72" s="103"/>
      <c r="G72" s="103"/>
      <c r="H72" s="103"/>
      <c r="I72" s="103"/>
      <c r="J72" s="104">
        <f>J228</f>
        <v>0</v>
      </c>
      <c r="L72" s="101"/>
    </row>
    <row r="73" spans="2:12" s="9" customFormat="1" ht="19.899999999999999" customHeight="1">
      <c r="B73" s="101"/>
      <c r="D73" s="102" t="s">
        <v>114</v>
      </c>
      <c r="E73" s="103"/>
      <c r="F73" s="103"/>
      <c r="G73" s="103"/>
      <c r="H73" s="103"/>
      <c r="I73" s="103"/>
      <c r="J73" s="104">
        <f>J232</f>
        <v>0</v>
      </c>
      <c r="L73" s="101"/>
    </row>
    <row r="74" spans="2:12" s="9" customFormat="1" ht="19.899999999999999" customHeight="1">
      <c r="B74" s="101"/>
      <c r="D74" s="102" t="s">
        <v>115</v>
      </c>
      <c r="E74" s="103"/>
      <c r="F74" s="103"/>
      <c r="G74" s="103"/>
      <c r="H74" s="103"/>
      <c r="I74" s="103"/>
      <c r="J74" s="104">
        <f>J255</f>
        <v>0</v>
      </c>
      <c r="L74" s="101"/>
    </row>
    <row r="75" spans="2:12" s="9" customFormat="1" ht="19.899999999999999" customHeight="1">
      <c r="B75" s="101"/>
      <c r="D75" s="102" t="s">
        <v>116</v>
      </c>
      <c r="E75" s="103"/>
      <c r="F75" s="103"/>
      <c r="G75" s="103"/>
      <c r="H75" s="103"/>
      <c r="I75" s="103"/>
      <c r="J75" s="104">
        <f>J278</f>
        <v>0</v>
      </c>
      <c r="L75" s="101"/>
    </row>
    <row r="76" spans="2:12" s="9" customFormat="1" ht="19.899999999999999" customHeight="1">
      <c r="B76" s="101"/>
      <c r="D76" s="102" t="s">
        <v>117</v>
      </c>
      <c r="E76" s="103"/>
      <c r="F76" s="103"/>
      <c r="G76" s="103"/>
      <c r="H76" s="103"/>
      <c r="I76" s="103"/>
      <c r="J76" s="104">
        <f>J281</f>
        <v>0</v>
      </c>
      <c r="L76" s="101"/>
    </row>
    <row r="77" spans="2:12" s="9" customFormat="1" ht="19.899999999999999" customHeight="1">
      <c r="B77" s="101"/>
      <c r="D77" s="102" t="s">
        <v>118</v>
      </c>
      <c r="E77" s="103"/>
      <c r="F77" s="103"/>
      <c r="G77" s="103"/>
      <c r="H77" s="103"/>
      <c r="I77" s="103"/>
      <c r="J77" s="104">
        <f>J300</f>
        <v>0</v>
      </c>
      <c r="L77" s="101"/>
    </row>
    <row r="78" spans="2:12" s="9" customFormat="1" ht="19.899999999999999" customHeight="1">
      <c r="B78" s="101"/>
      <c r="D78" s="102" t="s">
        <v>119</v>
      </c>
      <c r="E78" s="103"/>
      <c r="F78" s="103"/>
      <c r="G78" s="103"/>
      <c r="H78" s="103"/>
      <c r="I78" s="103"/>
      <c r="J78" s="104">
        <f>J325</f>
        <v>0</v>
      </c>
      <c r="L78" s="101"/>
    </row>
    <row r="79" spans="2:12" s="9" customFormat="1" ht="19.899999999999999" customHeight="1">
      <c r="B79" s="101"/>
      <c r="D79" s="102" t="s">
        <v>120</v>
      </c>
      <c r="E79" s="103"/>
      <c r="F79" s="103"/>
      <c r="G79" s="103"/>
      <c r="H79" s="103"/>
      <c r="I79" s="103"/>
      <c r="J79" s="104">
        <f>J330</f>
        <v>0</v>
      </c>
      <c r="L79" s="101"/>
    </row>
    <row r="80" spans="2:12" s="9" customFormat="1" ht="19.899999999999999" customHeight="1">
      <c r="B80" s="101"/>
      <c r="D80" s="102" t="s">
        <v>121</v>
      </c>
      <c r="E80" s="103"/>
      <c r="F80" s="103"/>
      <c r="G80" s="103"/>
      <c r="H80" s="103"/>
      <c r="I80" s="103"/>
      <c r="J80" s="104">
        <f>J345</f>
        <v>0</v>
      </c>
      <c r="L80" s="101"/>
    </row>
    <row r="81" spans="2:12" s="8" customFormat="1" ht="24.95" customHeight="1">
      <c r="B81" s="97"/>
      <c r="D81" s="98" t="s">
        <v>122</v>
      </c>
      <c r="E81" s="99"/>
      <c r="F81" s="99"/>
      <c r="G81" s="99"/>
      <c r="H81" s="99"/>
      <c r="I81" s="99"/>
      <c r="J81" s="100">
        <f>J352</f>
        <v>0</v>
      </c>
      <c r="L81" s="97"/>
    </row>
    <row r="82" spans="2:12" s="9" customFormat="1" ht="19.899999999999999" customHeight="1">
      <c r="B82" s="101"/>
      <c r="D82" s="102" t="s">
        <v>123</v>
      </c>
      <c r="E82" s="103"/>
      <c r="F82" s="103"/>
      <c r="G82" s="103"/>
      <c r="H82" s="103"/>
      <c r="I82" s="103"/>
      <c r="J82" s="104">
        <f>J355</f>
        <v>0</v>
      </c>
      <c r="L82" s="101"/>
    </row>
    <row r="83" spans="2:12" s="8" customFormat="1" ht="24.95" customHeight="1">
      <c r="B83" s="97"/>
      <c r="D83" s="98" t="s">
        <v>124</v>
      </c>
      <c r="E83" s="99"/>
      <c r="F83" s="99"/>
      <c r="G83" s="99"/>
      <c r="H83" s="99"/>
      <c r="I83" s="99"/>
      <c r="J83" s="100">
        <f>J378</f>
        <v>0</v>
      </c>
      <c r="L83" s="97"/>
    </row>
    <row r="84" spans="2:12" s="9" customFormat="1" ht="19.899999999999999" customHeight="1">
      <c r="B84" s="101"/>
      <c r="D84" s="102" t="s">
        <v>125</v>
      </c>
      <c r="E84" s="103"/>
      <c r="F84" s="103"/>
      <c r="G84" s="103"/>
      <c r="H84" s="103"/>
      <c r="I84" s="103"/>
      <c r="J84" s="104">
        <f>J379</f>
        <v>0</v>
      </c>
      <c r="L84" s="101"/>
    </row>
    <row r="85" spans="2:12" s="1" customFormat="1" ht="21.75" customHeight="1">
      <c r="B85" s="30"/>
      <c r="L85" s="30"/>
    </row>
    <row r="86" spans="2:12" s="1" customFormat="1" ht="6.9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30"/>
    </row>
    <row r="90" spans="2:12" s="1" customFormat="1" ht="6.95" customHeight="1"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30"/>
    </row>
    <row r="91" spans="2:12" s="1" customFormat="1" ht="24.95" customHeight="1">
      <c r="B91" s="30"/>
      <c r="C91" s="19" t="s">
        <v>126</v>
      </c>
      <c r="L91" s="30"/>
    </row>
    <row r="92" spans="2:12" s="1" customFormat="1" ht="6.95" customHeight="1">
      <c r="B92" s="30"/>
      <c r="L92" s="30"/>
    </row>
    <row r="93" spans="2:12" s="1" customFormat="1" ht="12" customHeight="1">
      <c r="B93" s="30"/>
      <c r="C93" s="25" t="s">
        <v>17</v>
      </c>
      <c r="L93" s="30"/>
    </row>
    <row r="94" spans="2:12" s="1" customFormat="1" ht="16.5" customHeight="1">
      <c r="B94" s="30"/>
      <c r="E94" s="288" t="str">
        <f>E7</f>
        <v>Střední odborná škola Plasy</v>
      </c>
      <c r="F94" s="289"/>
      <c r="G94" s="289"/>
      <c r="H94" s="289"/>
      <c r="L94" s="30"/>
    </row>
    <row r="95" spans="2:12" s="1" customFormat="1" ht="12" customHeight="1">
      <c r="B95" s="30"/>
      <c r="C95" s="25" t="s">
        <v>94</v>
      </c>
      <c r="L95" s="30"/>
    </row>
    <row r="96" spans="2:12" s="1" customFormat="1" ht="16.5" customHeight="1">
      <c r="B96" s="30"/>
      <c r="E96" s="260" t="str">
        <f>E9</f>
        <v>14_2025_01 - 1.NP</v>
      </c>
      <c r="F96" s="287"/>
      <c r="G96" s="287"/>
      <c r="H96" s="287"/>
      <c r="L96" s="30"/>
    </row>
    <row r="97" spans="2:65" s="1" customFormat="1" ht="6.95" customHeight="1">
      <c r="B97" s="30"/>
      <c r="L97" s="30"/>
    </row>
    <row r="98" spans="2:65" s="1" customFormat="1" ht="12" customHeight="1">
      <c r="B98" s="30"/>
      <c r="C98" s="25" t="s">
        <v>21</v>
      </c>
      <c r="F98" s="23" t="str">
        <f>F12</f>
        <v xml:space="preserve">Plasy </v>
      </c>
      <c r="I98" s="25" t="s">
        <v>23</v>
      </c>
      <c r="J98" s="47" t="str">
        <f>IF(J12="","",J12)</f>
        <v>21. 3. 2025</v>
      </c>
      <c r="L98" s="30"/>
    </row>
    <row r="99" spans="2:65" s="1" customFormat="1" ht="6.95" customHeight="1">
      <c r="B99" s="30"/>
      <c r="L99" s="30"/>
    </row>
    <row r="100" spans="2:65" s="1" customFormat="1" ht="15.2" customHeight="1">
      <c r="B100" s="30"/>
      <c r="C100" s="25" t="s">
        <v>25</v>
      </c>
      <c r="F100" s="23" t="str">
        <f>E15</f>
        <v xml:space="preserve">Střední odborné učiliště Plasy </v>
      </c>
      <c r="I100" s="25" t="s">
        <v>33</v>
      </c>
      <c r="J100" s="28" t="str">
        <f>E21</f>
        <v xml:space="preserve"> </v>
      </c>
      <c r="L100" s="30"/>
    </row>
    <row r="101" spans="2:65" s="1" customFormat="1" ht="25.7" customHeight="1">
      <c r="B101" s="30"/>
      <c r="C101" s="25" t="s">
        <v>31</v>
      </c>
      <c r="F101" s="23" t="str">
        <f>IF(E18="","",E18)</f>
        <v>Vyplň údaj</v>
      </c>
      <c r="I101" s="25" t="s">
        <v>36</v>
      </c>
      <c r="J101" s="28" t="str">
        <f>E24</f>
        <v>Bc. Monika Zemanová, DiS.</v>
      </c>
      <c r="L101" s="30"/>
    </row>
    <row r="102" spans="2:65" s="1" customFormat="1" ht="10.35" customHeight="1">
      <c r="B102" s="30"/>
      <c r="L102" s="30"/>
    </row>
    <row r="103" spans="2:65" s="10" customFormat="1" ht="29.25" customHeight="1">
      <c r="B103" s="105"/>
      <c r="C103" s="106" t="s">
        <v>127</v>
      </c>
      <c r="D103" s="107" t="s">
        <v>61</v>
      </c>
      <c r="E103" s="107" t="s">
        <v>57</v>
      </c>
      <c r="F103" s="107" t="s">
        <v>58</v>
      </c>
      <c r="G103" s="107" t="s">
        <v>128</v>
      </c>
      <c r="H103" s="107" t="s">
        <v>129</v>
      </c>
      <c r="I103" s="107" t="s">
        <v>130</v>
      </c>
      <c r="J103" s="107" t="s">
        <v>99</v>
      </c>
      <c r="K103" s="108" t="s">
        <v>131</v>
      </c>
      <c r="L103" s="105"/>
      <c r="M103" s="54" t="s">
        <v>3</v>
      </c>
      <c r="N103" s="55" t="s">
        <v>46</v>
      </c>
      <c r="O103" s="55" t="s">
        <v>132</v>
      </c>
      <c r="P103" s="55" t="s">
        <v>133</v>
      </c>
      <c r="Q103" s="55" t="s">
        <v>134</v>
      </c>
      <c r="R103" s="55" t="s">
        <v>135</v>
      </c>
      <c r="S103" s="55" t="s">
        <v>136</v>
      </c>
      <c r="T103" s="56" t="s">
        <v>137</v>
      </c>
    </row>
    <row r="104" spans="2:65" s="1" customFormat="1" ht="22.9" customHeight="1">
      <c r="B104" s="30"/>
      <c r="C104" s="59" t="s">
        <v>138</v>
      </c>
      <c r="J104" s="109">
        <f>BK104</f>
        <v>0</v>
      </c>
      <c r="L104" s="30"/>
      <c r="M104" s="57"/>
      <c r="N104" s="48"/>
      <c r="O104" s="48"/>
      <c r="P104" s="110">
        <f>P105+P148+P352+P378</f>
        <v>0</v>
      </c>
      <c r="Q104" s="48"/>
      <c r="R104" s="110">
        <f>R105+R148+R352+R378</f>
        <v>12.789211149999998</v>
      </c>
      <c r="S104" s="48"/>
      <c r="T104" s="111">
        <f>T105+T148+T352+T378</f>
        <v>7.8186750000000007</v>
      </c>
      <c r="AT104" s="15" t="s">
        <v>75</v>
      </c>
      <c r="AU104" s="15" t="s">
        <v>100</v>
      </c>
      <c r="BK104" s="112">
        <f>BK105+BK148+BK352+BK378</f>
        <v>0</v>
      </c>
    </row>
    <row r="105" spans="2:65" s="11" customFormat="1" ht="25.9" customHeight="1">
      <c r="B105" s="113"/>
      <c r="D105" s="114" t="s">
        <v>75</v>
      </c>
      <c r="E105" s="115" t="s">
        <v>139</v>
      </c>
      <c r="F105" s="115" t="s">
        <v>140</v>
      </c>
      <c r="I105" s="116"/>
      <c r="J105" s="117">
        <f>BK105</f>
        <v>0</v>
      </c>
      <c r="L105" s="113"/>
      <c r="M105" s="118"/>
      <c r="P105" s="119">
        <f>P106+P115+P123+P134+P145</f>
        <v>0</v>
      </c>
      <c r="R105" s="119">
        <f>R106+R115+R123+R134+R145</f>
        <v>5.6022609999999995</v>
      </c>
      <c r="T105" s="120">
        <f>T106+T115+T123+T134+T145</f>
        <v>4.5650000000000004</v>
      </c>
      <c r="AR105" s="114" t="s">
        <v>84</v>
      </c>
      <c r="AT105" s="121" t="s">
        <v>75</v>
      </c>
      <c r="AU105" s="121" t="s">
        <v>76</v>
      </c>
      <c r="AY105" s="114" t="s">
        <v>141</v>
      </c>
      <c r="BK105" s="122">
        <f>BK106+BK115+BK123+BK134+BK145</f>
        <v>0</v>
      </c>
    </row>
    <row r="106" spans="2:65" s="11" customFormat="1" ht="22.9" customHeight="1">
      <c r="B106" s="113"/>
      <c r="D106" s="114" t="s">
        <v>75</v>
      </c>
      <c r="E106" s="123" t="s">
        <v>142</v>
      </c>
      <c r="F106" s="123" t="s">
        <v>143</v>
      </c>
      <c r="I106" s="116"/>
      <c r="J106" s="124">
        <f>BK106</f>
        <v>0</v>
      </c>
      <c r="L106" s="113"/>
      <c r="M106" s="118"/>
      <c r="P106" s="119">
        <f>SUM(P107:P114)</f>
        <v>0</v>
      </c>
      <c r="R106" s="119">
        <f>SUM(R107:R114)</f>
        <v>5.1700719999999993</v>
      </c>
      <c r="T106" s="120">
        <f>SUM(T107:T114)</f>
        <v>0</v>
      </c>
      <c r="AR106" s="114" t="s">
        <v>84</v>
      </c>
      <c r="AT106" s="121" t="s">
        <v>75</v>
      </c>
      <c r="AU106" s="121" t="s">
        <v>84</v>
      </c>
      <c r="AY106" s="114" t="s">
        <v>141</v>
      </c>
      <c r="BK106" s="122">
        <f>SUM(BK107:BK114)</f>
        <v>0</v>
      </c>
    </row>
    <row r="107" spans="2:65" s="1" customFormat="1" ht="24.2" customHeight="1">
      <c r="B107" s="125"/>
      <c r="C107" s="126" t="s">
        <v>84</v>
      </c>
      <c r="D107" s="126" t="s">
        <v>144</v>
      </c>
      <c r="E107" s="127" t="s">
        <v>145</v>
      </c>
      <c r="F107" s="128" t="s">
        <v>146</v>
      </c>
      <c r="G107" s="129" t="s">
        <v>147</v>
      </c>
      <c r="H107" s="130">
        <v>4</v>
      </c>
      <c r="I107" s="131"/>
      <c r="J107" s="132">
        <f>ROUND(I107*H107,2)</f>
        <v>0</v>
      </c>
      <c r="K107" s="128" t="s">
        <v>148</v>
      </c>
      <c r="L107" s="30"/>
      <c r="M107" s="133" t="s">
        <v>3</v>
      </c>
      <c r="N107" s="134" t="s">
        <v>47</v>
      </c>
      <c r="P107" s="135">
        <f>O107*H107</f>
        <v>0</v>
      </c>
      <c r="Q107" s="135">
        <v>0.1605</v>
      </c>
      <c r="R107" s="135">
        <f>Q107*H107</f>
        <v>0.64200000000000002</v>
      </c>
      <c r="S107" s="135">
        <v>0</v>
      </c>
      <c r="T107" s="136">
        <f>S107*H107</f>
        <v>0</v>
      </c>
      <c r="AR107" s="137" t="s">
        <v>149</v>
      </c>
      <c r="AT107" s="137" t="s">
        <v>144</v>
      </c>
      <c r="AU107" s="137" t="s">
        <v>86</v>
      </c>
      <c r="AY107" s="15" t="s">
        <v>141</v>
      </c>
      <c r="BE107" s="138">
        <f>IF(N107="základní",J107,0)</f>
        <v>0</v>
      </c>
      <c r="BF107" s="138">
        <f>IF(N107="snížená",J107,0)</f>
        <v>0</v>
      </c>
      <c r="BG107" s="138">
        <f>IF(N107="zákl. přenesená",J107,0)</f>
        <v>0</v>
      </c>
      <c r="BH107" s="138">
        <f>IF(N107="sníž. přenesená",J107,0)</f>
        <v>0</v>
      </c>
      <c r="BI107" s="138">
        <f>IF(N107="nulová",J107,0)</f>
        <v>0</v>
      </c>
      <c r="BJ107" s="15" t="s">
        <v>84</v>
      </c>
      <c r="BK107" s="138">
        <f>ROUND(I107*H107,2)</f>
        <v>0</v>
      </c>
      <c r="BL107" s="15" t="s">
        <v>149</v>
      </c>
      <c r="BM107" s="137" t="s">
        <v>150</v>
      </c>
    </row>
    <row r="108" spans="2:65" s="1" customFormat="1">
      <c r="B108" s="30"/>
      <c r="D108" s="139" t="s">
        <v>151</v>
      </c>
      <c r="F108" s="140" t="s">
        <v>152</v>
      </c>
      <c r="I108" s="141"/>
      <c r="L108" s="30"/>
      <c r="M108" s="142"/>
      <c r="T108" s="51"/>
      <c r="AT108" s="15" t="s">
        <v>151</v>
      </c>
      <c r="AU108" s="15" t="s">
        <v>86</v>
      </c>
    </row>
    <row r="109" spans="2:65" s="1" customFormat="1" ht="24.2" customHeight="1">
      <c r="B109" s="125"/>
      <c r="C109" s="126" t="s">
        <v>86</v>
      </c>
      <c r="D109" s="126" t="s">
        <v>144</v>
      </c>
      <c r="E109" s="127" t="s">
        <v>153</v>
      </c>
      <c r="F109" s="128" t="s">
        <v>154</v>
      </c>
      <c r="G109" s="129" t="s">
        <v>147</v>
      </c>
      <c r="H109" s="130">
        <v>7.5</v>
      </c>
      <c r="I109" s="131"/>
      <c r="J109" s="132">
        <f>ROUND(I109*H109,2)</f>
        <v>0</v>
      </c>
      <c r="K109" s="128" t="s">
        <v>148</v>
      </c>
      <c r="L109" s="30"/>
      <c r="M109" s="133" t="s">
        <v>3</v>
      </c>
      <c r="N109" s="134" t="s">
        <v>47</v>
      </c>
      <c r="P109" s="135">
        <f>O109*H109</f>
        <v>0</v>
      </c>
      <c r="Q109" s="135">
        <v>0.18310000000000001</v>
      </c>
      <c r="R109" s="135">
        <f>Q109*H109</f>
        <v>1.3732500000000001</v>
      </c>
      <c r="S109" s="135">
        <v>0</v>
      </c>
      <c r="T109" s="136">
        <f>S109*H109</f>
        <v>0</v>
      </c>
      <c r="AR109" s="137" t="s">
        <v>149</v>
      </c>
      <c r="AT109" s="137" t="s">
        <v>144</v>
      </c>
      <c r="AU109" s="137" t="s">
        <v>86</v>
      </c>
      <c r="AY109" s="15" t="s">
        <v>141</v>
      </c>
      <c r="BE109" s="138">
        <f>IF(N109="základní",J109,0)</f>
        <v>0</v>
      </c>
      <c r="BF109" s="138">
        <f>IF(N109="snížená",J109,0)</f>
        <v>0</v>
      </c>
      <c r="BG109" s="138">
        <f>IF(N109="zákl. přenesená",J109,0)</f>
        <v>0</v>
      </c>
      <c r="BH109" s="138">
        <f>IF(N109="sníž. přenesená",J109,0)</f>
        <v>0</v>
      </c>
      <c r="BI109" s="138">
        <f>IF(N109="nulová",J109,0)</f>
        <v>0</v>
      </c>
      <c r="BJ109" s="15" t="s">
        <v>84</v>
      </c>
      <c r="BK109" s="138">
        <f>ROUND(I109*H109,2)</f>
        <v>0</v>
      </c>
      <c r="BL109" s="15" t="s">
        <v>149</v>
      </c>
      <c r="BM109" s="137" t="s">
        <v>155</v>
      </c>
    </row>
    <row r="110" spans="2:65" s="1" customFormat="1">
      <c r="B110" s="30"/>
      <c r="D110" s="139" t="s">
        <v>151</v>
      </c>
      <c r="F110" s="140" t="s">
        <v>156</v>
      </c>
      <c r="I110" s="141"/>
      <c r="L110" s="30"/>
      <c r="M110" s="142"/>
      <c r="T110" s="51"/>
      <c r="AT110" s="15" t="s">
        <v>151</v>
      </c>
      <c r="AU110" s="15" t="s">
        <v>86</v>
      </c>
    </row>
    <row r="111" spans="2:65" s="1" customFormat="1" ht="16.5" customHeight="1">
      <c r="B111" s="125"/>
      <c r="C111" s="126" t="s">
        <v>157</v>
      </c>
      <c r="D111" s="126" t="s">
        <v>144</v>
      </c>
      <c r="E111" s="127" t="s">
        <v>158</v>
      </c>
      <c r="F111" s="128" t="s">
        <v>159</v>
      </c>
      <c r="G111" s="129" t="s">
        <v>147</v>
      </c>
      <c r="H111" s="130">
        <v>17</v>
      </c>
      <c r="I111" s="131"/>
      <c r="J111" s="132">
        <f>ROUND(I111*H111,2)</f>
        <v>0</v>
      </c>
      <c r="K111" s="128" t="s">
        <v>148</v>
      </c>
      <c r="L111" s="30"/>
      <c r="M111" s="133" t="s">
        <v>3</v>
      </c>
      <c r="N111" s="134" t="s">
        <v>47</v>
      </c>
      <c r="P111" s="135">
        <f>O111*H111</f>
        <v>0</v>
      </c>
      <c r="Q111" s="135">
        <v>0.12335</v>
      </c>
      <c r="R111" s="135">
        <f>Q111*H111</f>
        <v>2.0969500000000001</v>
      </c>
      <c r="S111" s="135">
        <v>0</v>
      </c>
      <c r="T111" s="136">
        <f>S111*H111</f>
        <v>0</v>
      </c>
      <c r="AR111" s="137" t="s">
        <v>149</v>
      </c>
      <c r="AT111" s="137" t="s">
        <v>144</v>
      </c>
      <c r="AU111" s="137" t="s">
        <v>86</v>
      </c>
      <c r="AY111" s="15" t="s">
        <v>141</v>
      </c>
      <c r="BE111" s="138">
        <f>IF(N111="základní",J111,0)</f>
        <v>0</v>
      </c>
      <c r="BF111" s="138">
        <f>IF(N111="snížená",J111,0)</f>
        <v>0</v>
      </c>
      <c r="BG111" s="138">
        <f>IF(N111="zákl. přenesená",J111,0)</f>
        <v>0</v>
      </c>
      <c r="BH111" s="138">
        <f>IF(N111="sníž. přenesená",J111,0)</f>
        <v>0</v>
      </c>
      <c r="BI111" s="138">
        <f>IF(N111="nulová",J111,0)</f>
        <v>0</v>
      </c>
      <c r="BJ111" s="15" t="s">
        <v>84</v>
      </c>
      <c r="BK111" s="138">
        <f>ROUND(I111*H111,2)</f>
        <v>0</v>
      </c>
      <c r="BL111" s="15" t="s">
        <v>149</v>
      </c>
      <c r="BM111" s="137" t="s">
        <v>160</v>
      </c>
    </row>
    <row r="112" spans="2:65" s="1" customFormat="1">
      <c r="B112" s="30"/>
      <c r="D112" s="139" t="s">
        <v>151</v>
      </c>
      <c r="F112" s="140" t="s">
        <v>161</v>
      </c>
      <c r="I112" s="141"/>
      <c r="L112" s="30"/>
      <c r="M112" s="142"/>
      <c r="T112" s="51"/>
      <c r="AT112" s="15" t="s">
        <v>151</v>
      </c>
      <c r="AU112" s="15" t="s">
        <v>86</v>
      </c>
    </row>
    <row r="113" spans="2:65" s="1" customFormat="1" ht="16.5" customHeight="1">
      <c r="B113" s="125"/>
      <c r="C113" s="126" t="s">
        <v>162</v>
      </c>
      <c r="D113" s="126" t="s">
        <v>144</v>
      </c>
      <c r="E113" s="127" t="s">
        <v>163</v>
      </c>
      <c r="F113" s="128" t="s">
        <v>164</v>
      </c>
      <c r="G113" s="129" t="s">
        <v>165</v>
      </c>
      <c r="H113" s="130">
        <v>0.4</v>
      </c>
      <c r="I113" s="131"/>
      <c r="J113" s="132">
        <f>ROUND(I113*H113,2)</f>
        <v>0</v>
      </c>
      <c r="K113" s="128" t="s">
        <v>148</v>
      </c>
      <c r="L113" s="30"/>
      <c r="M113" s="133" t="s">
        <v>3</v>
      </c>
      <c r="N113" s="134" t="s">
        <v>47</v>
      </c>
      <c r="P113" s="135">
        <f>O113*H113</f>
        <v>0</v>
      </c>
      <c r="Q113" s="135">
        <v>2.6446800000000001</v>
      </c>
      <c r="R113" s="135">
        <f>Q113*H113</f>
        <v>1.0578720000000001</v>
      </c>
      <c r="S113" s="135">
        <v>0</v>
      </c>
      <c r="T113" s="136">
        <f>S113*H113</f>
        <v>0</v>
      </c>
      <c r="AR113" s="137" t="s">
        <v>149</v>
      </c>
      <c r="AT113" s="137" t="s">
        <v>144</v>
      </c>
      <c r="AU113" s="137" t="s">
        <v>86</v>
      </c>
      <c r="AY113" s="15" t="s">
        <v>141</v>
      </c>
      <c r="BE113" s="138">
        <f>IF(N113="základní",J113,0)</f>
        <v>0</v>
      </c>
      <c r="BF113" s="138">
        <f>IF(N113="snížená",J113,0)</f>
        <v>0</v>
      </c>
      <c r="BG113" s="138">
        <f>IF(N113="zákl. přenesená",J113,0)</f>
        <v>0</v>
      </c>
      <c r="BH113" s="138">
        <f>IF(N113="sníž. přenesená",J113,0)</f>
        <v>0</v>
      </c>
      <c r="BI113" s="138">
        <f>IF(N113="nulová",J113,0)</f>
        <v>0</v>
      </c>
      <c r="BJ113" s="15" t="s">
        <v>84</v>
      </c>
      <c r="BK113" s="138">
        <f>ROUND(I113*H113,2)</f>
        <v>0</v>
      </c>
      <c r="BL113" s="15" t="s">
        <v>149</v>
      </c>
      <c r="BM113" s="137" t="s">
        <v>166</v>
      </c>
    </row>
    <row r="114" spans="2:65" s="1" customFormat="1">
      <c r="B114" s="30"/>
      <c r="D114" s="139" t="s">
        <v>151</v>
      </c>
      <c r="F114" s="140" t="s">
        <v>167</v>
      </c>
      <c r="I114" s="141"/>
      <c r="L114" s="30"/>
      <c r="M114" s="142"/>
      <c r="T114" s="51"/>
      <c r="AT114" s="15" t="s">
        <v>151</v>
      </c>
      <c r="AU114" s="15" t="s">
        <v>86</v>
      </c>
    </row>
    <row r="115" spans="2:65" s="11" customFormat="1" ht="22.9" customHeight="1">
      <c r="B115" s="113"/>
      <c r="D115" s="114" t="s">
        <v>75</v>
      </c>
      <c r="E115" s="123" t="s">
        <v>168</v>
      </c>
      <c r="F115" s="123" t="s">
        <v>169</v>
      </c>
      <c r="I115" s="116"/>
      <c r="J115" s="124">
        <f>BK115</f>
        <v>0</v>
      </c>
      <c r="L115" s="113"/>
      <c r="M115" s="118"/>
      <c r="P115" s="119">
        <f>SUM(P116:P122)</f>
        <v>0</v>
      </c>
      <c r="R115" s="119">
        <f>SUM(R116:R122)</f>
        <v>0.42760500000000001</v>
      </c>
      <c r="T115" s="120">
        <f>SUM(T116:T122)</f>
        <v>0</v>
      </c>
      <c r="AR115" s="114" t="s">
        <v>84</v>
      </c>
      <c r="AT115" s="121" t="s">
        <v>75</v>
      </c>
      <c r="AU115" s="121" t="s">
        <v>84</v>
      </c>
      <c r="AY115" s="114" t="s">
        <v>141</v>
      </c>
      <c r="BK115" s="122">
        <f>SUM(BK116:BK122)</f>
        <v>0</v>
      </c>
    </row>
    <row r="116" spans="2:65" s="1" customFormat="1" ht="24.2" customHeight="1">
      <c r="B116" s="125"/>
      <c r="C116" s="126" t="s">
        <v>170</v>
      </c>
      <c r="D116" s="126" t="s">
        <v>144</v>
      </c>
      <c r="E116" s="127" t="s">
        <v>171</v>
      </c>
      <c r="F116" s="128" t="s">
        <v>172</v>
      </c>
      <c r="G116" s="129" t="s">
        <v>147</v>
      </c>
      <c r="H116" s="130">
        <v>18.5</v>
      </c>
      <c r="I116" s="131"/>
      <c r="J116" s="132">
        <f>ROUND(I116*H116,2)</f>
        <v>0</v>
      </c>
      <c r="K116" s="128" t="s">
        <v>148</v>
      </c>
      <c r="L116" s="30"/>
      <c r="M116" s="133" t="s">
        <v>3</v>
      </c>
      <c r="N116" s="134" t="s">
        <v>47</v>
      </c>
      <c r="P116" s="135">
        <f>O116*H116</f>
        <v>0</v>
      </c>
      <c r="Q116" s="135">
        <v>1.7330000000000002E-2</v>
      </c>
      <c r="R116" s="135">
        <f>Q116*H116</f>
        <v>0.32060500000000003</v>
      </c>
      <c r="S116" s="135">
        <v>0</v>
      </c>
      <c r="T116" s="136">
        <f>S116*H116</f>
        <v>0</v>
      </c>
      <c r="AR116" s="137" t="s">
        <v>149</v>
      </c>
      <c r="AT116" s="137" t="s">
        <v>144</v>
      </c>
      <c r="AU116" s="137" t="s">
        <v>86</v>
      </c>
      <c r="AY116" s="15" t="s">
        <v>141</v>
      </c>
      <c r="BE116" s="138">
        <f>IF(N116="základní",J116,0)</f>
        <v>0</v>
      </c>
      <c r="BF116" s="138">
        <f>IF(N116="snížená",J116,0)</f>
        <v>0</v>
      </c>
      <c r="BG116" s="138">
        <f>IF(N116="zákl. přenesená",J116,0)</f>
        <v>0</v>
      </c>
      <c r="BH116" s="138">
        <f>IF(N116="sníž. přenesená",J116,0)</f>
        <v>0</v>
      </c>
      <c r="BI116" s="138">
        <f>IF(N116="nulová",J116,0)</f>
        <v>0</v>
      </c>
      <c r="BJ116" s="15" t="s">
        <v>84</v>
      </c>
      <c r="BK116" s="138">
        <f>ROUND(I116*H116,2)</f>
        <v>0</v>
      </c>
      <c r="BL116" s="15" t="s">
        <v>149</v>
      </c>
      <c r="BM116" s="137" t="s">
        <v>173</v>
      </c>
    </row>
    <row r="117" spans="2:65" s="1" customFormat="1">
      <c r="B117" s="30"/>
      <c r="D117" s="139" t="s">
        <v>151</v>
      </c>
      <c r="F117" s="140" t="s">
        <v>174</v>
      </c>
      <c r="I117" s="141"/>
      <c r="L117" s="30"/>
      <c r="M117" s="142"/>
      <c r="T117" s="51"/>
      <c r="AT117" s="15" t="s">
        <v>151</v>
      </c>
      <c r="AU117" s="15" t="s">
        <v>86</v>
      </c>
    </row>
    <row r="118" spans="2:65" s="1" customFormat="1" ht="24.2" customHeight="1">
      <c r="B118" s="125"/>
      <c r="C118" s="126" t="s">
        <v>175</v>
      </c>
      <c r="D118" s="126" t="s">
        <v>144</v>
      </c>
      <c r="E118" s="127" t="s">
        <v>176</v>
      </c>
      <c r="F118" s="128" t="s">
        <v>177</v>
      </c>
      <c r="G118" s="129" t="s">
        <v>178</v>
      </c>
      <c r="H118" s="130">
        <v>7</v>
      </c>
      <c r="I118" s="131"/>
      <c r="J118" s="132">
        <f>ROUND(I118*H118,2)</f>
        <v>0</v>
      </c>
      <c r="K118" s="128" t="s">
        <v>148</v>
      </c>
      <c r="L118" s="30"/>
      <c r="M118" s="133" t="s">
        <v>3</v>
      </c>
      <c r="N118" s="134" t="s">
        <v>47</v>
      </c>
      <c r="P118" s="135">
        <f>O118*H118</f>
        <v>0</v>
      </c>
      <c r="Q118" s="135">
        <v>4.8000000000000001E-4</v>
      </c>
      <c r="R118" s="135">
        <f>Q118*H118</f>
        <v>3.3600000000000001E-3</v>
      </c>
      <c r="S118" s="135">
        <v>0</v>
      </c>
      <c r="T118" s="136">
        <f>S118*H118</f>
        <v>0</v>
      </c>
      <c r="AR118" s="137" t="s">
        <v>149</v>
      </c>
      <c r="AT118" s="137" t="s">
        <v>144</v>
      </c>
      <c r="AU118" s="137" t="s">
        <v>86</v>
      </c>
      <c r="AY118" s="15" t="s">
        <v>141</v>
      </c>
      <c r="BE118" s="138">
        <f>IF(N118="základní",J118,0)</f>
        <v>0</v>
      </c>
      <c r="BF118" s="138">
        <f>IF(N118="snížená",J118,0)</f>
        <v>0</v>
      </c>
      <c r="BG118" s="138">
        <f>IF(N118="zákl. přenesená",J118,0)</f>
        <v>0</v>
      </c>
      <c r="BH118" s="138">
        <f>IF(N118="sníž. přenesená",J118,0)</f>
        <v>0</v>
      </c>
      <c r="BI118" s="138">
        <f>IF(N118="nulová",J118,0)</f>
        <v>0</v>
      </c>
      <c r="BJ118" s="15" t="s">
        <v>84</v>
      </c>
      <c r="BK118" s="138">
        <f>ROUND(I118*H118,2)</f>
        <v>0</v>
      </c>
      <c r="BL118" s="15" t="s">
        <v>149</v>
      </c>
      <c r="BM118" s="137" t="s">
        <v>179</v>
      </c>
    </row>
    <row r="119" spans="2:65" s="1" customFormat="1">
      <c r="B119" s="30"/>
      <c r="D119" s="139" t="s">
        <v>151</v>
      </c>
      <c r="F119" s="140" t="s">
        <v>180</v>
      </c>
      <c r="I119" s="141"/>
      <c r="L119" s="30"/>
      <c r="M119" s="142"/>
      <c r="T119" s="51"/>
      <c r="AT119" s="15" t="s">
        <v>151</v>
      </c>
      <c r="AU119" s="15" t="s">
        <v>86</v>
      </c>
    </row>
    <row r="120" spans="2:65" s="1" customFormat="1" ht="16.5" customHeight="1">
      <c r="B120" s="125"/>
      <c r="C120" s="143" t="s">
        <v>181</v>
      </c>
      <c r="D120" s="143" t="s">
        <v>182</v>
      </c>
      <c r="E120" s="144" t="s">
        <v>183</v>
      </c>
      <c r="F120" s="145" t="s">
        <v>184</v>
      </c>
      <c r="G120" s="146" t="s">
        <v>178</v>
      </c>
      <c r="H120" s="147">
        <v>5</v>
      </c>
      <c r="I120" s="148"/>
      <c r="J120" s="149">
        <f>ROUND(I120*H120,2)</f>
        <v>0</v>
      </c>
      <c r="K120" s="145" t="s">
        <v>148</v>
      </c>
      <c r="L120" s="150"/>
      <c r="M120" s="151" t="s">
        <v>3</v>
      </c>
      <c r="N120" s="152" t="s">
        <v>47</v>
      </c>
      <c r="P120" s="135">
        <f>O120*H120</f>
        <v>0</v>
      </c>
      <c r="Q120" s="135">
        <v>1.4579999999999999E-2</v>
      </c>
      <c r="R120" s="135">
        <f>Q120*H120</f>
        <v>7.2899999999999993E-2</v>
      </c>
      <c r="S120" s="135">
        <v>0</v>
      </c>
      <c r="T120" s="136">
        <f>S120*H120</f>
        <v>0</v>
      </c>
      <c r="AR120" s="137" t="s">
        <v>185</v>
      </c>
      <c r="AT120" s="137" t="s">
        <v>182</v>
      </c>
      <c r="AU120" s="137" t="s">
        <v>86</v>
      </c>
      <c r="AY120" s="15" t="s">
        <v>141</v>
      </c>
      <c r="BE120" s="138">
        <f>IF(N120="základní",J120,0)</f>
        <v>0</v>
      </c>
      <c r="BF120" s="138">
        <f>IF(N120="snížená",J120,0)</f>
        <v>0</v>
      </c>
      <c r="BG120" s="138">
        <f>IF(N120="zákl. přenesená",J120,0)</f>
        <v>0</v>
      </c>
      <c r="BH120" s="138">
        <f>IF(N120="sníž. přenesená",J120,0)</f>
        <v>0</v>
      </c>
      <c r="BI120" s="138">
        <f>IF(N120="nulová",J120,0)</f>
        <v>0</v>
      </c>
      <c r="BJ120" s="15" t="s">
        <v>84</v>
      </c>
      <c r="BK120" s="138">
        <f>ROUND(I120*H120,2)</f>
        <v>0</v>
      </c>
      <c r="BL120" s="15" t="s">
        <v>149</v>
      </c>
      <c r="BM120" s="137" t="s">
        <v>186</v>
      </c>
    </row>
    <row r="121" spans="2:65" s="1" customFormat="1" ht="16.5" customHeight="1">
      <c r="B121" s="125"/>
      <c r="C121" s="143" t="s">
        <v>187</v>
      </c>
      <c r="D121" s="143" t="s">
        <v>182</v>
      </c>
      <c r="E121" s="144" t="s">
        <v>188</v>
      </c>
      <c r="F121" s="145" t="s">
        <v>189</v>
      </c>
      <c r="G121" s="146" t="s">
        <v>178</v>
      </c>
      <c r="H121" s="147">
        <v>1</v>
      </c>
      <c r="I121" s="148"/>
      <c r="J121" s="149">
        <f>ROUND(I121*H121,2)</f>
        <v>0</v>
      </c>
      <c r="K121" s="145" t="s">
        <v>148</v>
      </c>
      <c r="L121" s="150"/>
      <c r="M121" s="151" t="s">
        <v>3</v>
      </c>
      <c r="N121" s="152" t="s">
        <v>47</v>
      </c>
      <c r="P121" s="135">
        <f>O121*H121</f>
        <v>0</v>
      </c>
      <c r="Q121" s="135">
        <v>1.521E-2</v>
      </c>
      <c r="R121" s="135">
        <f>Q121*H121</f>
        <v>1.521E-2</v>
      </c>
      <c r="S121" s="135">
        <v>0</v>
      </c>
      <c r="T121" s="136">
        <f>S121*H121</f>
        <v>0</v>
      </c>
      <c r="AR121" s="137" t="s">
        <v>185</v>
      </c>
      <c r="AT121" s="137" t="s">
        <v>182</v>
      </c>
      <c r="AU121" s="137" t="s">
        <v>86</v>
      </c>
      <c r="AY121" s="15" t="s">
        <v>141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5" t="s">
        <v>84</v>
      </c>
      <c r="BK121" s="138">
        <f>ROUND(I121*H121,2)</f>
        <v>0</v>
      </c>
      <c r="BL121" s="15" t="s">
        <v>149</v>
      </c>
      <c r="BM121" s="137" t="s">
        <v>190</v>
      </c>
    </row>
    <row r="122" spans="2:65" s="1" customFormat="1" ht="16.5" customHeight="1">
      <c r="B122" s="125"/>
      <c r="C122" s="143" t="s">
        <v>191</v>
      </c>
      <c r="D122" s="143" t="s">
        <v>182</v>
      </c>
      <c r="E122" s="144" t="s">
        <v>192</v>
      </c>
      <c r="F122" s="145" t="s">
        <v>193</v>
      </c>
      <c r="G122" s="146" t="s">
        <v>178</v>
      </c>
      <c r="H122" s="147">
        <v>1</v>
      </c>
      <c r="I122" s="148"/>
      <c r="J122" s="149">
        <f>ROUND(I122*H122,2)</f>
        <v>0</v>
      </c>
      <c r="K122" s="145" t="s">
        <v>148</v>
      </c>
      <c r="L122" s="150"/>
      <c r="M122" s="151" t="s">
        <v>3</v>
      </c>
      <c r="N122" s="152" t="s">
        <v>47</v>
      </c>
      <c r="P122" s="135">
        <f>O122*H122</f>
        <v>0</v>
      </c>
      <c r="Q122" s="135">
        <v>1.553E-2</v>
      </c>
      <c r="R122" s="135">
        <f>Q122*H122</f>
        <v>1.553E-2</v>
      </c>
      <c r="S122" s="135">
        <v>0</v>
      </c>
      <c r="T122" s="136">
        <f>S122*H122</f>
        <v>0</v>
      </c>
      <c r="AR122" s="137" t="s">
        <v>185</v>
      </c>
      <c r="AT122" s="137" t="s">
        <v>182</v>
      </c>
      <c r="AU122" s="137" t="s">
        <v>86</v>
      </c>
      <c r="AY122" s="15" t="s">
        <v>141</v>
      </c>
      <c r="BE122" s="138">
        <f>IF(N122="základní",J122,0)</f>
        <v>0</v>
      </c>
      <c r="BF122" s="138">
        <f>IF(N122="snížená",J122,0)</f>
        <v>0</v>
      </c>
      <c r="BG122" s="138">
        <f>IF(N122="zákl. přenesená",J122,0)</f>
        <v>0</v>
      </c>
      <c r="BH122" s="138">
        <f>IF(N122="sníž. přenesená",J122,0)</f>
        <v>0</v>
      </c>
      <c r="BI122" s="138">
        <f>IF(N122="nulová",J122,0)</f>
        <v>0</v>
      </c>
      <c r="BJ122" s="15" t="s">
        <v>84</v>
      </c>
      <c r="BK122" s="138">
        <f>ROUND(I122*H122,2)</f>
        <v>0</v>
      </c>
      <c r="BL122" s="15" t="s">
        <v>149</v>
      </c>
      <c r="BM122" s="137" t="s">
        <v>194</v>
      </c>
    </row>
    <row r="123" spans="2:65" s="11" customFormat="1" ht="22.9" customHeight="1">
      <c r="B123" s="113"/>
      <c r="D123" s="114" t="s">
        <v>75</v>
      </c>
      <c r="E123" s="123" t="s">
        <v>170</v>
      </c>
      <c r="F123" s="123" t="s">
        <v>195</v>
      </c>
      <c r="I123" s="116"/>
      <c r="J123" s="124">
        <f>BK123</f>
        <v>0</v>
      </c>
      <c r="L123" s="113"/>
      <c r="M123" s="118"/>
      <c r="P123" s="119">
        <f>SUM(P124:P133)</f>
        <v>0</v>
      </c>
      <c r="R123" s="119">
        <f>SUM(R124:R133)</f>
        <v>4.5840000000000004E-3</v>
      </c>
      <c r="T123" s="120">
        <f>SUM(T124:T133)</f>
        <v>4.5650000000000004</v>
      </c>
      <c r="AR123" s="114" t="s">
        <v>84</v>
      </c>
      <c r="AT123" s="121" t="s">
        <v>75</v>
      </c>
      <c r="AU123" s="121" t="s">
        <v>84</v>
      </c>
      <c r="AY123" s="114" t="s">
        <v>141</v>
      </c>
      <c r="BK123" s="122">
        <f>SUM(BK124:BK133)</f>
        <v>0</v>
      </c>
    </row>
    <row r="124" spans="2:65" s="1" customFormat="1" ht="24.2" customHeight="1">
      <c r="B124" s="125"/>
      <c r="C124" s="126" t="s">
        <v>196</v>
      </c>
      <c r="D124" s="126" t="s">
        <v>144</v>
      </c>
      <c r="E124" s="127" t="s">
        <v>197</v>
      </c>
      <c r="F124" s="128" t="s">
        <v>198</v>
      </c>
      <c r="G124" s="129" t="s">
        <v>147</v>
      </c>
      <c r="H124" s="130">
        <v>50</v>
      </c>
      <c r="I124" s="131"/>
      <c r="J124" s="132">
        <f>ROUND(I124*H124,2)</f>
        <v>0</v>
      </c>
      <c r="K124" s="128" t="s">
        <v>148</v>
      </c>
      <c r="L124" s="30"/>
      <c r="M124" s="133" t="s">
        <v>3</v>
      </c>
      <c r="N124" s="134" t="s">
        <v>47</v>
      </c>
      <c r="P124" s="135">
        <f>O124*H124</f>
        <v>0</v>
      </c>
      <c r="Q124" s="135">
        <v>0</v>
      </c>
      <c r="R124" s="135">
        <f>Q124*H124</f>
        <v>0</v>
      </c>
      <c r="S124" s="135">
        <v>0</v>
      </c>
      <c r="T124" s="136">
        <f>S124*H124</f>
        <v>0</v>
      </c>
      <c r="AR124" s="137" t="s">
        <v>149</v>
      </c>
      <c r="AT124" s="137" t="s">
        <v>144</v>
      </c>
      <c r="AU124" s="137" t="s">
        <v>86</v>
      </c>
      <c r="AY124" s="15" t="s">
        <v>141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5" t="s">
        <v>84</v>
      </c>
      <c r="BK124" s="138">
        <f>ROUND(I124*H124,2)</f>
        <v>0</v>
      </c>
      <c r="BL124" s="15" t="s">
        <v>149</v>
      </c>
      <c r="BM124" s="137" t="s">
        <v>199</v>
      </c>
    </row>
    <row r="125" spans="2:65" s="1" customFormat="1">
      <c r="B125" s="30"/>
      <c r="D125" s="139" t="s">
        <v>151</v>
      </c>
      <c r="F125" s="140" t="s">
        <v>200</v>
      </c>
      <c r="I125" s="141"/>
      <c r="L125" s="30"/>
      <c r="M125" s="142"/>
      <c r="T125" s="51"/>
      <c r="AT125" s="15" t="s">
        <v>151</v>
      </c>
      <c r="AU125" s="15" t="s">
        <v>86</v>
      </c>
    </row>
    <row r="126" spans="2:65" s="1" customFormat="1" ht="24.2" customHeight="1">
      <c r="B126" s="125"/>
      <c r="C126" s="126" t="s">
        <v>201</v>
      </c>
      <c r="D126" s="126" t="s">
        <v>144</v>
      </c>
      <c r="E126" s="127" t="s">
        <v>202</v>
      </c>
      <c r="F126" s="128" t="s">
        <v>203</v>
      </c>
      <c r="G126" s="129" t="s">
        <v>147</v>
      </c>
      <c r="H126" s="130">
        <v>114.6</v>
      </c>
      <c r="I126" s="131"/>
      <c r="J126" s="132">
        <f>ROUND(I126*H126,2)</f>
        <v>0</v>
      </c>
      <c r="K126" s="128" t="s">
        <v>148</v>
      </c>
      <c r="L126" s="30"/>
      <c r="M126" s="133" t="s">
        <v>3</v>
      </c>
      <c r="N126" s="134" t="s">
        <v>47</v>
      </c>
      <c r="P126" s="135">
        <f>O126*H126</f>
        <v>0</v>
      </c>
      <c r="Q126" s="135">
        <v>4.0000000000000003E-5</v>
      </c>
      <c r="R126" s="135">
        <f>Q126*H126</f>
        <v>4.5840000000000004E-3</v>
      </c>
      <c r="S126" s="135">
        <v>0</v>
      </c>
      <c r="T126" s="136">
        <f>S126*H126</f>
        <v>0</v>
      </c>
      <c r="AR126" s="137" t="s">
        <v>149</v>
      </c>
      <c r="AT126" s="137" t="s">
        <v>144</v>
      </c>
      <c r="AU126" s="137" t="s">
        <v>86</v>
      </c>
      <c r="AY126" s="15" t="s">
        <v>141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5" t="s">
        <v>84</v>
      </c>
      <c r="BK126" s="138">
        <f>ROUND(I126*H126,2)</f>
        <v>0</v>
      </c>
      <c r="BL126" s="15" t="s">
        <v>149</v>
      </c>
      <c r="BM126" s="137" t="s">
        <v>204</v>
      </c>
    </row>
    <row r="127" spans="2:65" s="1" customFormat="1">
      <c r="B127" s="30"/>
      <c r="D127" s="139" t="s">
        <v>151</v>
      </c>
      <c r="F127" s="140" t="s">
        <v>205</v>
      </c>
      <c r="I127" s="141"/>
      <c r="L127" s="30"/>
      <c r="M127" s="142"/>
      <c r="T127" s="51"/>
      <c r="AT127" s="15" t="s">
        <v>151</v>
      </c>
      <c r="AU127" s="15" t="s">
        <v>86</v>
      </c>
    </row>
    <row r="128" spans="2:65" s="1" customFormat="1" ht="16.5" customHeight="1">
      <c r="B128" s="125"/>
      <c r="C128" s="126" t="s">
        <v>206</v>
      </c>
      <c r="D128" s="126" t="s">
        <v>144</v>
      </c>
      <c r="E128" s="127" t="s">
        <v>207</v>
      </c>
      <c r="F128" s="128" t="s">
        <v>208</v>
      </c>
      <c r="G128" s="129" t="s">
        <v>147</v>
      </c>
      <c r="H128" s="130">
        <v>14</v>
      </c>
      <c r="I128" s="131"/>
      <c r="J128" s="132">
        <f>ROUND(I128*H128,2)</f>
        <v>0</v>
      </c>
      <c r="K128" s="128" t="s">
        <v>148</v>
      </c>
      <c r="L128" s="30"/>
      <c r="M128" s="133" t="s">
        <v>3</v>
      </c>
      <c r="N128" s="134" t="s">
        <v>47</v>
      </c>
      <c r="P128" s="135">
        <f>O128*H128</f>
        <v>0</v>
      </c>
      <c r="Q128" s="135">
        <v>0</v>
      </c>
      <c r="R128" s="135">
        <f>Q128*H128</f>
        <v>0</v>
      </c>
      <c r="S128" s="135">
        <v>0.308</v>
      </c>
      <c r="T128" s="136">
        <f>S128*H128</f>
        <v>4.3120000000000003</v>
      </c>
      <c r="AR128" s="137" t="s">
        <v>149</v>
      </c>
      <c r="AT128" s="137" t="s">
        <v>144</v>
      </c>
      <c r="AU128" s="137" t="s">
        <v>86</v>
      </c>
      <c r="AY128" s="15" t="s">
        <v>141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5" t="s">
        <v>84</v>
      </c>
      <c r="BK128" s="138">
        <f>ROUND(I128*H128,2)</f>
        <v>0</v>
      </c>
      <c r="BL128" s="15" t="s">
        <v>149</v>
      </c>
      <c r="BM128" s="137" t="s">
        <v>209</v>
      </c>
    </row>
    <row r="129" spans="2:65" s="1" customFormat="1">
      <c r="B129" s="30"/>
      <c r="D129" s="139" t="s">
        <v>151</v>
      </c>
      <c r="F129" s="140" t="s">
        <v>210</v>
      </c>
      <c r="I129" s="141"/>
      <c r="L129" s="30"/>
      <c r="M129" s="142"/>
      <c r="T129" s="51"/>
      <c r="AT129" s="15" t="s">
        <v>151</v>
      </c>
      <c r="AU129" s="15" t="s">
        <v>86</v>
      </c>
    </row>
    <row r="130" spans="2:65" s="1" customFormat="1" ht="24.2" customHeight="1">
      <c r="B130" s="125"/>
      <c r="C130" s="126" t="s">
        <v>9</v>
      </c>
      <c r="D130" s="126" t="s">
        <v>144</v>
      </c>
      <c r="E130" s="127" t="s">
        <v>211</v>
      </c>
      <c r="F130" s="128" t="s">
        <v>212</v>
      </c>
      <c r="G130" s="129" t="s">
        <v>178</v>
      </c>
      <c r="H130" s="130">
        <v>3</v>
      </c>
      <c r="I130" s="131"/>
      <c r="J130" s="132">
        <f>ROUND(I130*H130,2)</f>
        <v>0</v>
      </c>
      <c r="K130" s="128" t="s">
        <v>148</v>
      </c>
      <c r="L130" s="30"/>
      <c r="M130" s="133" t="s">
        <v>3</v>
      </c>
      <c r="N130" s="134" t="s">
        <v>47</v>
      </c>
      <c r="P130" s="135">
        <f>O130*H130</f>
        <v>0</v>
      </c>
      <c r="Q130" s="135">
        <v>0</v>
      </c>
      <c r="R130" s="135">
        <f>Q130*H130</f>
        <v>0</v>
      </c>
      <c r="S130" s="135">
        <v>3.1E-2</v>
      </c>
      <c r="T130" s="136">
        <f>S130*H130</f>
        <v>9.2999999999999999E-2</v>
      </c>
      <c r="AR130" s="137" t="s">
        <v>149</v>
      </c>
      <c r="AT130" s="137" t="s">
        <v>144</v>
      </c>
      <c r="AU130" s="137" t="s">
        <v>86</v>
      </c>
      <c r="AY130" s="15" t="s">
        <v>141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5" t="s">
        <v>84</v>
      </c>
      <c r="BK130" s="138">
        <f>ROUND(I130*H130,2)</f>
        <v>0</v>
      </c>
      <c r="BL130" s="15" t="s">
        <v>149</v>
      </c>
      <c r="BM130" s="137" t="s">
        <v>213</v>
      </c>
    </row>
    <row r="131" spans="2:65" s="1" customFormat="1">
      <c r="B131" s="30"/>
      <c r="D131" s="139" t="s">
        <v>151</v>
      </c>
      <c r="F131" s="140" t="s">
        <v>214</v>
      </c>
      <c r="I131" s="141"/>
      <c r="L131" s="30"/>
      <c r="M131" s="142"/>
      <c r="T131" s="51"/>
      <c r="AT131" s="15" t="s">
        <v>151</v>
      </c>
      <c r="AU131" s="15" t="s">
        <v>86</v>
      </c>
    </row>
    <row r="132" spans="2:65" s="1" customFormat="1" ht="24.2" customHeight="1">
      <c r="B132" s="125"/>
      <c r="C132" s="126" t="s">
        <v>215</v>
      </c>
      <c r="D132" s="126" t="s">
        <v>144</v>
      </c>
      <c r="E132" s="127" t="s">
        <v>216</v>
      </c>
      <c r="F132" s="128" t="s">
        <v>217</v>
      </c>
      <c r="G132" s="129" t="s">
        <v>147</v>
      </c>
      <c r="H132" s="130">
        <v>16</v>
      </c>
      <c r="I132" s="131"/>
      <c r="J132" s="132">
        <f>ROUND(I132*H132,2)</f>
        <v>0</v>
      </c>
      <c r="K132" s="128" t="s">
        <v>148</v>
      </c>
      <c r="L132" s="30"/>
      <c r="M132" s="133" t="s">
        <v>3</v>
      </c>
      <c r="N132" s="134" t="s">
        <v>47</v>
      </c>
      <c r="P132" s="135">
        <f>O132*H132</f>
        <v>0</v>
      </c>
      <c r="Q132" s="135">
        <v>0</v>
      </c>
      <c r="R132" s="135">
        <f>Q132*H132</f>
        <v>0</v>
      </c>
      <c r="S132" s="135">
        <v>0.01</v>
      </c>
      <c r="T132" s="136">
        <f>S132*H132</f>
        <v>0.16</v>
      </c>
      <c r="AR132" s="137" t="s">
        <v>149</v>
      </c>
      <c r="AT132" s="137" t="s">
        <v>144</v>
      </c>
      <c r="AU132" s="137" t="s">
        <v>86</v>
      </c>
      <c r="AY132" s="15" t="s">
        <v>141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5" t="s">
        <v>84</v>
      </c>
      <c r="BK132" s="138">
        <f>ROUND(I132*H132,2)</f>
        <v>0</v>
      </c>
      <c r="BL132" s="15" t="s">
        <v>149</v>
      </c>
      <c r="BM132" s="137" t="s">
        <v>218</v>
      </c>
    </row>
    <row r="133" spans="2:65" s="1" customFormat="1">
      <c r="B133" s="30"/>
      <c r="D133" s="139" t="s">
        <v>151</v>
      </c>
      <c r="F133" s="140" t="s">
        <v>219</v>
      </c>
      <c r="I133" s="141"/>
      <c r="L133" s="30"/>
      <c r="M133" s="142"/>
      <c r="T133" s="51"/>
      <c r="AT133" s="15" t="s">
        <v>151</v>
      </c>
      <c r="AU133" s="15" t="s">
        <v>86</v>
      </c>
    </row>
    <row r="134" spans="2:65" s="11" customFormat="1" ht="22.9" customHeight="1">
      <c r="B134" s="113"/>
      <c r="D134" s="114" t="s">
        <v>75</v>
      </c>
      <c r="E134" s="123" t="s">
        <v>220</v>
      </c>
      <c r="F134" s="123" t="s">
        <v>221</v>
      </c>
      <c r="I134" s="116"/>
      <c r="J134" s="124">
        <f>BK134</f>
        <v>0</v>
      </c>
      <c r="L134" s="113"/>
      <c r="M134" s="118"/>
      <c r="P134" s="119">
        <f>SUM(P135:P144)</f>
        <v>0</v>
      </c>
      <c r="R134" s="119">
        <f>SUM(R135:R144)</f>
        <v>0</v>
      </c>
      <c r="T134" s="120">
        <f>SUM(T135:T144)</f>
        <v>0</v>
      </c>
      <c r="AR134" s="114" t="s">
        <v>84</v>
      </c>
      <c r="AT134" s="121" t="s">
        <v>75</v>
      </c>
      <c r="AU134" s="121" t="s">
        <v>84</v>
      </c>
      <c r="AY134" s="114" t="s">
        <v>141</v>
      </c>
      <c r="BK134" s="122">
        <f>SUM(BK135:BK144)</f>
        <v>0</v>
      </c>
    </row>
    <row r="135" spans="2:65" s="1" customFormat="1" ht="24.2" customHeight="1">
      <c r="B135" s="125"/>
      <c r="C135" s="126" t="s">
        <v>222</v>
      </c>
      <c r="D135" s="126" t="s">
        <v>144</v>
      </c>
      <c r="E135" s="127" t="s">
        <v>223</v>
      </c>
      <c r="F135" s="128" t="s">
        <v>224</v>
      </c>
      <c r="G135" s="129" t="s">
        <v>225</v>
      </c>
      <c r="H135" s="130">
        <v>5.6</v>
      </c>
      <c r="I135" s="131"/>
      <c r="J135" s="132">
        <f>ROUND(I135*H135,2)</f>
        <v>0</v>
      </c>
      <c r="K135" s="128" t="s">
        <v>148</v>
      </c>
      <c r="L135" s="30"/>
      <c r="M135" s="133" t="s">
        <v>3</v>
      </c>
      <c r="N135" s="134" t="s">
        <v>47</v>
      </c>
      <c r="P135" s="135">
        <f>O135*H135</f>
        <v>0</v>
      </c>
      <c r="Q135" s="135">
        <v>0</v>
      </c>
      <c r="R135" s="135">
        <f>Q135*H135</f>
        <v>0</v>
      </c>
      <c r="S135" s="135">
        <v>0</v>
      </c>
      <c r="T135" s="136">
        <f>S135*H135</f>
        <v>0</v>
      </c>
      <c r="AR135" s="137" t="s">
        <v>149</v>
      </c>
      <c r="AT135" s="137" t="s">
        <v>144</v>
      </c>
      <c r="AU135" s="137" t="s">
        <v>86</v>
      </c>
      <c r="AY135" s="15" t="s">
        <v>141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5" t="s">
        <v>84</v>
      </c>
      <c r="BK135" s="138">
        <f>ROUND(I135*H135,2)</f>
        <v>0</v>
      </c>
      <c r="BL135" s="15" t="s">
        <v>149</v>
      </c>
      <c r="BM135" s="137" t="s">
        <v>226</v>
      </c>
    </row>
    <row r="136" spans="2:65" s="1" customFormat="1">
      <c r="B136" s="30"/>
      <c r="D136" s="139" t="s">
        <v>151</v>
      </c>
      <c r="F136" s="140" t="s">
        <v>227</v>
      </c>
      <c r="I136" s="141"/>
      <c r="L136" s="30"/>
      <c r="M136" s="142"/>
      <c r="T136" s="51"/>
      <c r="AT136" s="15" t="s">
        <v>151</v>
      </c>
      <c r="AU136" s="15" t="s">
        <v>86</v>
      </c>
    </row>
    <row r="137" spans="2:65" s="1" customFormat="1" ht="21.75" customHeight="1">
      <c r="B137" s="125"/>
      <c r="C137" s="126" t="s">
        <v>228</v>
      </c>
      <c r="D137" s="126" t="s">
        <v>144</v>
      </c>
      <c r="E137" s="127" t="s">
        <v>229</v>
      </c>
      <c r="F137" s="128" t="s">
        <v>230</v>
      </c>
      <c r="G137" s="129" t="s">
        <v>225</v>
      </c>
      <c r="H137" s="130">
        <v>5.6</v>
      </c>
      <c r="I137" s="131"/>
      <c r="J137" s="132">
        <f>ROUND(I137*H137,2)</f>
        <v>0</v>
      </c>
      <c r="K137" s="128" t="s">
        <v>148</v>
      </c>
      <c r="L137" s="30"/>
      <c r="M137" s="133" t="s">
        <v>3</v>
      </c>
      <c r="N137" s="134" t="s">
        <v>47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149</v>
      </c>
      <c r="AT137" s="137" t="s">
        <v>144</v>
      </c>
      <c r="AU137" s="137" t="s">
        <v>86</v>
      </c>
      <c r="AY137" s="15" t="s">
        <v>141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5" t="s">
        <v>84</v>
      </c>
      <c r="BK137" s="138">
        <f>ROUND(I137*H137,2)</f>
        <v>0</v>
      </c>
      <c r="BL137" s="15" t="s">
        <v>149</v>
      </c>
      <c r="BM137" s="137" t="s">
        <v>231</v>
      </c>
    </row>
    <row r="138" spans="2:65" s="1" customFormat="1">
      <c r="B138" s="30"/>
      <c r="D138" s="139" t="s">
        <v>151</v>
      </c>
      <c r="F138" s="140" t="s">
        <v>232</v>
      </c>
      <c r="I138" s="141"/>
      <c r="L138" s="30"/>
      <c r="M138" s="142"/>
      <c r="T138" s="51"/>
      <c r="AT138" s="15" t="s">
        <v>151</v>
      </c>
      <c r="AU138" s="15" t="s">
        <v>86</v>
      </c>
    </row>
    <row r="139" spans="2:65" s="1" customFormat="1" ht="24.2" customHeight="1">
      <c r="B139" s="125"/>
      <c r="C139" s="126" t="s">
        <v>233</v>
      </c>
      <c r="D139" s="126" t="s">
        <v>144</v>
      </c>
      <c r="E139" s="127" t="s">
        <v>234</v>
      </c>
      <c r="F139" s="128" t="s">
        <v>235</v>
      </c>
      <c r="G139" s="129" t="s">
        <v>236</v>
      </c>
      <c r="H139" s="130">
        <v>200</v>
      </c>
      <c r="I139" s="131"/>
      <c r="J139" s="132">
        <f>ROUND(I139*H139,2)</f>
        <v>0</v>
      </c>
      <c r="K139" s="128" t="s">
        <v>148</v>
      </c>
      <c r="L139" s="30"/>
      <c r="M139" s="133" t="s">
        <v>3</v>
      </c>
      <c r="N139" s="134" t="s">
        <v>47</v>
      </c>
      <c r="P139" s="135">
        <f>O139*H139</f>
        <v>0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149</v>
      </c>
      <c r="AT139" s="137" t="s">
        <v>144</v>
      </c>
      <c r="AU139" s="137" t="s">
        <v>86</v>
      </c>
      <c r="AY139" s="15" t="s">
        <v>141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5" t="s">
        <v>84</v>
      </c>
      <c r="BK139" s="138">
        <f>ROUND(I139*H139,2)</f>
        <v>0</v>
      </c>
      <c r="BL139" s="15" t="s">
        <v>149</v>
      </c>
      <c r="BM139" s="137" t="s">
        <v>237</v>
      </c>
    </row>
    <row r="140" spans="2:65" s="1" customFormat="1">
      <c r="B140" s="30"/>
      <c r="D140" s="139" t="s">
        <v>151</v>
      </c>
      <c r="F140" s="140" t="s">
        <v>238</v>
      </c>
      <c r="I140" s="141"/>
      <c r="L140" s="30"/>
      <c r="M140" s="142"/>
      <c r="T140" s="51"/>
      <c r="AT140" s="15" t="s">
        <v>151</v>
      </c>
      <c r="AU140" s="15" t="s">
        <v>86</v>
      </c>
    </row>
    <row r="141" spans="2:65" s="1" customFormat="1" ht="24.2" customHeight="1">
      <c r="B141" s="125"/>
      <c r="C141" s="126" t="s">
        <v>239</v>
      </c>
      <c r="D141" s="126" t="s">
        <v>144</v>
      </c>
      <c r="E141" s="127" t="s">
        <v>240</v>
      </c>
      <c r="F141" s="128" t="s">
        <v>241</v>
      </c>
      <c r="G141" s="129" t="s">
        <v>225</v>
      </c>
      <c r="H141" s="130">
        <v>5.6</v>
      </c>
      <c r="I141" s="131"/>
      <c r="J141" s="132">
        <f>ROUND(I141*H141,2)</f>
        <v>0</v>
      </c>
      <c r="K141" s="128" t="s">
        <v>148</v>
      </c>
      <c r="L141" s="30"/>
      <c r="M141" s="133" t="s">
        <v>3</v>
      </c>
      <c r="N141" s="134" t="s">
        <v>47</v>
      </c>
      <c r="P141" s="135">
        <f>O141*H141</f>
        <v>0</v>
      </c>
      <c r="Q141" s="135">
        <v>0</v>
      </c>
      <c r="R141" s="135">
        <f>Q141*H141</f>
        <v>0</v>
      </c>
      <c r="S141" s="135">
        <v>0</v>
      </c>
      <c r="T141" s="136">
        <f>S141*H141</f>
        <v>0</v>
      </c>
      <c r="AR141" s="137" t="s">
        <v>149</v>
      </c>
      <c r="AT141" s="137" t="s">
        <v>144</v>
      </c>
      <c r="AU141" s="137" t="s">
        <v>86</v>
      </c>
      <c r="AY141" s="15" t="s">
        <v>141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5" t="s">
        <v>84</v>
      </c>
      <c r="BK141" s="138">
        <f>ROUND(I141*H141,2)</f>
        <v>0</v>
      </c>
      <c r="BL141" s="15" t="s">
        <v>149</v>
      </c>
      <c r="BM141" s="137" t="s">
        <v>242</v>
      </c>
    </row>
    <row r="142" spans="2:65" s="1" customFormat="1">
      <c r="B142" s="30"/>
      <c r="D142" s="139" t="s">
        <v>151</v>
      </c>
      <c r="F142" s="140" t="s">
        <v>243</v>
      </c>
      <c r="I142" s="141"/>
      <c r="L142" s="30"/>
      <c r="M142" s="142"/>
      <c r="T142" s="51"/>
      <c r="AT142" s="15" t="s">
        <v>151</v>
      </c>
      <c r="AU142" s="15" t="s">
        <v>86</v>
      </c>
    </row>
    <row r="143" spans="2:65" s="1" customFormat="1" ht="21.75" customHeight="1">
      <c r="B143" s="125"/>
      <c r="C143" s="126" t="s">
        <v>244</v>
      </c>
      <c r="D143" s="126" t="s">
        <v>144</v>
      </c>
      <c r="E143" s="127" t="s">
        <v>245</v>
      </c>
      <c r="F143" s="128" t="s">
        <v>246</v>
      </c>
      <c r="G143" s="129" t="s">
        <v>225</v>
      </c>
      <c r="H143" s="130">
        <v>7.819</v>
      </c>
      <c r="I143" s="131"/>
      <c r="J143" s="132">
        <f>ROUND(I143*H143,2)</f>
        <v>0</v>
      </c>
      <c r="K143" s="128" t="s">
        <v>148</v>
      </c>
      <c r="L143" s="30"/>
      <c r="M143" s="133" t="s">
        <v>3</v>
      </c>
      <c r="N143" s="134" t="s">
        <v>47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149</v>
      </c>
      <c r="AT143" s="137" t="s">
        <v>144</v>
      </c>
      <c r="AU143" s="137" t="s">
        <v>86</v>
      </c>
      <c r="AY143" s="15" t="s">
        <v>141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5" t="s">
        <v>84</v>
      </c>
      <c r="BK143" s="138">
        <f>ROUND(I143*H143,2)</f>
        <v>0</v>
      </c>
      <c r="BL143" s="15" t="s">
        <v>149</v>
      </c>
      <c r="BM143" s="137" t="s">
        <v>247</v>
      </c>
    </row>
    <row r="144" spans="2:65" s="1" customFormat="1">
      <c r="B144" s="30"/>
      <c r="D144" s="139" t="s">
        <v>151</v>
      </c>
      <c r="F144" s="140" t="s">
        <v>248</v>
      </c>
      <c r="I144" s="141"/>
      <c r="L144" s="30"/>
      <c r="M144" s="142"/>
      <c r="T144" s="51"/>
      <c r="AT144" s="15" t="s">
        <v>151</v>
      </c>
      <c r="AU144" s="15" t="s">
        <v>86</v>
      </c>
    </row>
    <row r="145" spans="2:65" s="11" customFormat="1" ht="22.9" customHeight="1">
      <c r="B145" s="113"/>
      <c r="D145" s="114" t="s">
        <v>75</v>
      </c>
      <c r="E145" s="123" t="s">
        <v>249</v>
      </c>
      <c r="F145" s="123" t="s">
        <v>250</v>
      </c>
      <c r="I145" s="116"/>
      <c r="J145" s="124">
        <f>BK145</f>
        <v>0</v>
      </c>
      <c r="L145" s="113"/>
      <c r="M145" s="118"/>
      <c r="P145" s="119">
        <f>SUM(P146:P147)</f>
        <v>0</v>
      </c>
      <c r="R145" s="119">
        <f>SUM(R146:R147)</f>
        <v>0</v>
      </c>
      <c r="T145" s="120">
        <f>SUM(T146:T147)</f>
        <v>0</v>
      </c>
      <c r="AR145" s="114" t="s">
        <v>84</v>
      </c>
      <c r="AT145" s="121" t="s">
        <v>75</v>
      </c>
      <c r="AU145" s="121" t="s">
        <v>84</v>
      </c>
      <c r="AY145" s="114" t="s">
        <v>141</v>
      </c>
      <c r="BK145" s="122">
        <f>SUM(BK146:BK147)</f>
        <v>0</v>
      </c>
    </row>
    <row r="146" spans="2:65" s="1" customFormat="1" ht="37.9" customHeight="1">
      <c r="B146" s="125"/>
      <c r="C146" s="126" t="s">
        <v>251</v>
      </c>
      <c r="D146" s="126" t="s">
        <v>144</v>
      </c>
      <c r="E146" s="127" t="s">
        <v>252</v>
      </c>
      <c r="F146" s="128" t="s">
        <v>253</v>
      </c>
      <c r="G146" s="129" t="s">
        <v>225</v>
      </c>
      <c r="H146" s="130">
        <v>10</v>
      </c>
      <c r="I146" s="131"/>
      <c r="J146" s="132">
        <f>ROUND(I146*H146,2)</f>
        <v>0</v>
      </c>
      <c r="K146" s="128" t="s">
        <v>148</v>
      </c>
      <c r="L146" s="30"/>
      <c r="M146" s="133" t="s">
        <v>3</v>
      </c>
      <c r="N146" s="134" t="s">
        <v>47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149</v>
      </c>
      <c r="AT146" s="137" t="s">
        <v>144</v>
      </c>
      <c r="AU146" s="137" t="s">
        <v>86</v>
      </c>
      <c r="AY146" s="15" t="s">
        <v>141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5" t="s">
        <v>84</v>
      </c>
      <c r="BK146" s="138">
        <f>ROUND(I146*H146,2)</f>
        <v>0</v>
      </c>
      <c r="BL146" s="15" t="s">
        <v>149</v>
      </c>
      <c r="BM146" s="137" t="s">
        <v>254</v>
      </c>
    </row>
    <row r="147" spans="2:65" s="1" customFormat="1">
      <c r="B147" s="30"/>
      <c r="D147" s="139" t="s">
        <v>151</v>
      </c>
      <c r="F147" s="140" t="s">
        <v>255</v>
      </c>
      <c r="I147" s="141"/>
      <c r="L147" s="30"/>
      <c r="M147" s="142"/>
      <c r="T147" s="51"/>
      <c r="AT147" s="15" t="s">
        <v>151</v>
      </c>
      <c r="AU147" s="15" t="s">
        <v>86</v>
      </c>
    </row>
    <row r="148" spans="2:65" s="11" customFormat="1" ht="25.9" customHeight="1">
      <c r="B148" s="113"/>
      <c r="D148" s="114" t="s">
        <v>75</v>
      </c>
      <c r="E148" s="115" t="s">
        <v>256</v>
      </c>
      <c r="F148" s="115" t="s">
        <v>257</v>
      </c>
      <c r="I148" s="116"/>
      <c r="J148" s="117">
        <f>BK148</f>
        <v>0</v>
      </c>
      <c r="L148" s="113"/>
      <c r="M148" s="118"/>
      <c r="P148" s="119">
        <f>P149+P164+P194+P205+P216+P228+P232+P255+P278+P281+P300+P325+P330+P345</f>
        <v>0</v>
      </c>
      <c r="R148" s="119">
        <f>R149+R164+R194+R205+R216+R228+R232+R255+R278+R281+R300+R325+R330+R345</f>
        <v>7.1067101499999987</v>
      </c>
      <c r="T148" s="120">
        <f>T149+T164+T194+T205+T216+T228+T232+T255+T278+T281+T300+T325+T330+T345</f>
        <v>2.9663150000000003</v>
      </c>
      <c r="AR148" s="114" t="s">
        <v>86</v>
      </c>
      <c r="AT148" s="121" t="s">
        <v>75</v>
      </c>
      <c r="AU148" s="121" t="s">
        <v>76</v>
      </c>
      <c r="AY148" s="114" t="s">
        <v>141</v>
      </c>
      <c r="BK148" s="122">
        <f>BK149+BK164+BK194+BK205+BK216+BK228+BK232+BK255+BK278+BK281+BK300+BK325+BK330+BK345</f>
        <v>0</v>
      </c>
    </row>
    <row r="149" spans="2:65" s="11" customFormat="1" ht="22.9" customHeight="1">
      <c r="B149" s="113"/>
      <c r="D149" s="114" t="s">
        <v>75</v>
      </c>
      <c r="E149" s="123" t="s">
        <v>258</v>
      </c>
      <c r="F149" s="123" t="s">
        <v>259</v>
      </c>
      <c r="I149" s="116"/>
      <c r="J149" s="124">
        <f>BK149</f>
        <v>0</v>
      </c>
      <c r="L149" s="113"/>
      <c r="M149" s="118"/>
      <c r="P149" s="119">
        <f>SUM(P150:P163)</f>
        <v>0</v>
      </c>
      <c r="R149" s="119">
        <f>SUM(R150:R163)</f>
        <v>7.0750000000000007E-2</v>
      </c>
      <c r="T149" s="120">
        <f>SUM(T150:T163)</f>
        <v>0.373</v>
      </c>
      <c r="AR149" s="114" t="s">
        <v>86</v>
      </c>
      <c r="AT149" s="121" t="s">
        <v>75</v>
      </c>
      <c r="AU149" s="121" t="s">
        <v>84</v>
      </c>
      <c r="AY149" s="114" t="s">
        <v>141</v>
      </c>
      <c r="BK149" s="122">
        <f>SUM(BK150:BK163)</f>
        <v>0</v>
      </c>
    </row>
    <row r="150" spans="2:65" s="1" customFormat="1" ht="16.5" customHeight="1">
      <c r="B150" s="125"/>
      <c r="C150" s="126" t="s">
        <v>260</v>
      </c>
      <c r="D150" s="126" t="s">
        <v>144</v>
      </c>
      <c r="E150" s="127" t="s">
        <v>261</v>
      </c>
      <c r="F150" s="128" t="s">
        <v>262</v>
      </c>
      <c r="G150" s="129" t="s">
        <v>263</v>
      </c>
      <c r="H150" s="130">
        <v>25</v>
      </c>
      <c r="I150" s="131"/>
      <c r="J150" s="132">
        <f>ROUND(I150*H150,2)</f>
        <v>0</v>
      </c>
      <c r="K150" s="128" t="s">
        <v>148</v>
      </c>
      <c r="L150" s="30"/>
      <c r="M150" s="133" t="s">
        <v>3</v>
      </c>
      <c r="N150" s="134" t="s">
        <v>47</v>
      </c>
      <c r="P150" s="135">
        <f>O150*H150</f>
        <v>0</v>
      </c>
      <c r="Q150" s="135">
        <v>0</v>
      </c>
      <c r="R150" s="135">
        <f>Q150*H150</f>
        <v>0</v>
      </c>
      <c r="S150" s="135">
        <v>1.4919999999999999E-2</v>
      </c>
      <c r="T150" s="136">
        <f>S150*H150</f>
        <v>0.373</v>
      </c>
      <c r="AR150" s="137" t="s">
        <v>228</v>
      </c>
      <c r="AT150" s="137" t="s">
        <v>144</v>
      </c>
      <c r="AU150" s="137" t="s">
        <v>86</v>
      </c>
      <c r="AY150" s="15" t="s">
        <v>141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5" t="s">
        <v>84</v>
      </c>
      <c r="BK150" s="138">
        <f>ROUND(I150*H150,2)</f>
        <v>0</v>
      </c>
      <c r="BL150" s="15" t="s">
        <v>228</v>
      </c>
      <c r="BM150" s="137" t="s">
        <v>264</v>
      </c>
    </row>
    <row r="151" spans="2:65" s="1" customFormat="1">
      <c r="B151" s="30"/>
      <c r="D151" s="139" t="s">
        <v>151</v>
      </c>
      <c r="F151" s="140" t="s">
        <v>265</v>
      </c>
      <c r="I151" s="141"/>
      <c r="L151" s="30"/>
      <c r="M151" s="142"/>
      <c r="T151" s="51"/>
      <c r="AT151" s="15" t="s">
        <v>151</v>
      </c>
      <c r="AU151" s="15" t="s">
        <v>86</v>
      </c>
    </row>
    <row r="152" spans="2:65" s="1" customFormat="1" ht="16.5" customHeight="1">
      <c r="B152" s="125"/>
      <c r="C152" s="126" t="s">
        <v>266</v>
      </c>
      <c r="D152" s="126" t="s">
        <v>144</v>
      </c>
      <c r="E152" s="127" t="s">
        <v>267</v>
      </c>
      <c r="F152" s="128" t="s">
        <v>268</v>
      </c>
      <c r="G152" s="129" t="s">
        <v>263</v>
      </c>
      <c r="H152" s="130">
        <v>25</v>
      </c>
      <c r="I152" s="131"/>
      <c r="J152" s="132">
        <f>ROUND(I152*H152,2)</f>
        <v>0</v>
      </c>
      <c r="K152" s="128" t="s">
        <v>148</v>
      </c>
      <c r="L152" s="30"/>
      <c r="M152" s="133" t="s">
        <v>3</v>
      </c>
      <c r="N152" s="134" t="s">
        <v>47</v>
      </c>
      <c r="P152" s="135">
        <f>O152*H152</f>
        <v>0</v>
      </c>
      <c r="Q152" s="135">
        <v>1.2999999999999999E-3</v>
      </c>
      <c r="R152" s="135">
        <f>Q152*H152</f>
        <v>3.2500000000000001E-2</v>
      </c>
      <c r="S152" s="135">
        <v>0</v>
      </c>
      <c r="T152" s="136">
        <f>S152*H152</f>
        <v>0</v>
      </c>
      <c r="AR152" s="137" t="s">
        <v>228</v>
      </c>
      <c r="AT152" s="137" t="s">
        <v>144</v>
      </c>
      <c r="AU152" s="137" t="s">
        <v>86</v>
      </c>
      <c r="AY152" s="15" t="s">
        <v>141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5" t="s">
        <v>84</v>
      </c>
      <c r="BK152" s="138">
        <f>ROUND(I152*H152,2)</f>
        <v>0</v>
      </c>
      <c r="BL152" s="15" t="s">
        <v>228</v>
      </c>
      <c r="BM152" s="137" t="s">
        <v>269</v>
      </c>
    </row>
    <row r="153" spans="2:65" s="1" customFormat="1">
      <c r="B153" s="30"/>
      <c r="D153" s="139" t="s">
        <v>151</v>
      </c>
      <c r="F153" s="140" t="s">
        <v>270</v>
      </c>
      <c r="I153" s="141"/>
      <c r="L153" s="30"/>
      <c r="M153" s="142"/>
      <c r="T153" s="51"/>
      <c r="AT153" s="15" t="s">
        <v>151</v>
      </c>
      <c r="AU153" s="15" t="s">
        <v>86</v>
      </c>
    </row>
    <row r="154" spans="2:65" s="1" customFormat="1" ht="16.5" customHeight="1">
      <c r="B154" s="125"/>
      <c r="C154" s="126" t="s">
        <v>271</v>
      </c>
      <c r="D154" s="126" t="s">
        <v>144</v>
      </c>
      <c r="E154" s="127" t="s">
        <v>272</v>
      </c>
      <c r="F154" s="128" t="s">
        <v>273</v>
      </c>
      <c r="G154" s="129" t="s">
        <v>263</v>
      </c>
      <c r="H154" s="130">
        <v>25</v>
      </c>
      <c r="I154" s="131"/>
      <c r="J154" s="132">
        <f>ROUND(I154*H154,2)</f>
        <v>0</v>
      </c>
      <c r="K154" s="128" t="s">
        <v>148</v>
      </c>
      <c r="L154" s="30"/>
      <c r="M154" s="133" t="s">
        <v>3</v>
      </c>
      <c r="N154" s="134" t="s">
        <v>47</v>
      </c>
      <c r="P154" s="135">
        <f>O154*H154</f>
        <v>0</v>
      </c>
      <c r="Q154" s="135">
        <v>1.5299999999999999E-3</v>
      </c>
      <c r="R154" s="135">
        <f>Q154*H154</f>
        <v>3.8249999999999999E-2</v>
      </c>
      <c r="S154" s="135">
        <v>0</v>
      </c>
      <c r="T154" s="136">
        <f>S154*H154</f>
        <v>0</v>
      </c>
      <c r="AR154" s="137" t="s">
        <v>228</v>
      </c>
      <c r="AT154" s="137" t="s">
        <v>144</v>
      </c>
      <c r="AU154" s="137" t="s">
        <v>86</v>
      </c>
      <c r="AY154" s="15" t="s">
        <v>141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5" t="s">
        <v>84</v>
      </c>
      <c r="BK154" s="138">
        <f>ROUND(I154*H154,2)</f>
        <v>0</v>
      </c>
      <c r="BL154" s="15" t="s">
        <v>228</v>
      </c>
      <c r="BM154" s="137" t="s">
        <v>274</v>
      </c>
    </row>
    <row r="155" spans="2:65" s="1" customFormat="1">
      <c r="B155" s="30"/>
      <c r="D155" s="139" t="s">
        <v>151</v>
      </c>
      <c r="F155" s="140" t="s">
        <v>275</v>
      </c>
      <c r="I155" s="141"/>
      <c r="L155" s="30"/>
      <c r="M155" s="142"/>
      <c r="T155" s="51"/>
      <c r="AT155" s="15" t="s">
        <v>151</v>
      </c>
      <c r="AU155" s="15" t="s">
        <v>86</v>
      </c>
    </row>
    <row r="156" spans="2:65" s="1" customFormat="1" ht="16.5" customHeight="1">
      <c r="B156" s="125"/>
      <c r="C156" s="126" t="s">
        <v>276</v>
      </c>
      <c r="D156" s="126" t="s">
        <v>144</v>
      </c>
      <c r="E156" s="127" t="s">
        <v>277</v>
      </c>
      <c r="F156" s="128" t="s">
        <v>278</v>
      </c>
      <c r="G156" s="129" t="s">
        <v>178</v>
      </c>
      <c r="H156" s="130">
        <v>10</v>
      </c>
      <c r="I156" s="131"/>
      <c r="J156" s="132">
        <f>ROUND(I156*H156,2)</f>
        <v>0</v>
      </c>
      <c r="K156" s="128" t="s">
        <v>148</v>
      </c>
      <c r="L156" s="30"/>
      <c r="M156" s="133" t="s">
        <v>3</v>
      </c>
      <c r="N156" s="134" t="s">
        <v>47</v>
      </c>
      <c r="P156" s="135">
        <f>O156*H156</f>
        <v>0</v>
      </c>
      <c r="Q156" s="135">
        <v>0</v>
      </c>
      <c r="R156" s="135">
        <f>Q156*H156</f>
        <v>0</v>
      </c>
      <c r="S156" s="135">
        <v>0</v>
      </c>
      <c r="T156" s="136">
        <f>S156*H156</f>
        <v>0</v>
      </c>
      <c r="AR156" s="137" t="s">
        <v>228</v>
      </c>
      <c r="AT156" s="137" t="s">
        <v>144</v>
      </c>
      <c r="AU156" s="137" t="s">
        <v>86</v>
      </c>
      <c r="AY156" s="15" t="s">
        <v>141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5" t="s">
        <v>84</v>
      </c>
      <c r="BK156" s="138">
        <f>ROUND(I156*H156,2)</f>
        <v>0</v>
      </c>
      <c r="BL156" s="15" t="s">
        <v>228</v>
      </c>
      <c r="BM156" s="137" t="s">
        <v>279</v>
      </c>
    </row>
    <row r="157" spans="2:65" s="1" customFormat="1">
      <c r="B157" s="30"/>
      <c r="D157" s="139" t="s">
        <v>151</v>
      </c>
      <c r="F157" s="140" t="s">
        <v>280</v>
      </c>
      <c r="I157" s="141"/>
      <c r="L157" s="30"/>
      <c r="M157" s="142"/>
      <c r="T157" s="51"/>
      <c r="AT157" s="15" t="s">
        <v>151</v>
      </c>
      <c r="AU157" s="15" t="s">
        <v>86</v>
      </c>
    </row>
    <row r="158" spans="2:65" s="1" customFormat="1" ht="16.5" customHeight="1">
      <c r="B158" s="125"/>
      <c r="C158" s="126" t="s">
        <v>281</v>
      </c>
      <c r="D158" s="126" t="s">
        <v>144</v>
      </c>
      <c r="E158" s="127" t="s">
        <v>282</v>
      </c>
      <c r="F158" s="128" t="s">
        <v>283</v>
      </c>
      <c r="G158" s="129" t="s">
        <v>263</v>
      </c>
      <c r="H158" s="130">
        <v>25</v>
      </c>
      <c r="I158" s="131"/>
      <c r="J158" s="132">
        <f>ROUND(I158*H158,2)</f>
        <v>0</v>
      </c>
      <c r="K158" s="128" t="s">
        <v>148</v>
      </c>
      <c r="L158" s="30"/>
      <c r="M158" s="133" t="s">
        <v>3</v>
      </c>
      <c r="N158" s="134" t="s">
        <v>47</v>
      </c>
      <c r="P158" s="135">
        <f>O158*H158</f>
        <v>0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228</v>
      </c>
      <c r="AT158" s="137" t="s">
        <v>144</v>
      </c>
      <c r="AU158" s="137" t="s">
        <v>86</v>
      </c>
      <c r="AY158" s="15" t="s">
        <v>141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5" t="s">
        <v>84</v>
      </c>
      <c r="BK158" s="138">
        <f>ROUND(I158*H158,2)</f>
        <v>0</v>
      </c>
      <c r="BL158" s="15" t="s">
        <v>228</v>
      </c>
      <c r="BM158" s="137" t="s">
        <v>284</v>
      </c>
    </row>
    <row r="159" spans="2:65" s="1" customFormat="1">
      <c r="B159" s="30"/>
      <c r="D159" s="139" t="s">
        <v>151</v>
      </c>
      <c r="F159" s="140" t="s">
        <v>285</v>
      </c>
      <c r="I159" s="141"/>
      <c r="L159" s="30"/>
      <c r="M159" s="142"/>
      <c r="T159" s="51"/>
      <c r="AT159" s="15" t="s">
        <v>151</v>
      </c>
      <c r="AU159" s="15" t="s">
        <v>86</v>
      </c>
    </row>
    <row r="160" spans="2:65" s="1" customFormat="1" ht="24.2" customHeight="1">
      <c r="B160" s="125"/>
      <c r="C160" s="126" t="s">
        <v>286</v>
      </c>
      <c r="D160" s="126" t="s">
        <v>144</v>
      </c>
      <c r="E160" s="127" t="s">
        <v>287</v>
      </c>
      <c r="F160" s="128" t="s">
        <v>288</v>
      </c>
      <c r="G160" s="129" t="s">
        <v>225</v>
      </c>
      <c r="H160" s="130">
        <v>2.5</v>
      </c>
      <c r="I160" s="131"/>
      <c r="J160" s="132">
        <f>ROUND(I160*H160,2)</f>
        <v>0</v>
      </c>
      <c r="K160" s="128" t="s">
        <v>148</v>
      </c>
      <c r="L160" s="30"/>
      <c r="M160" s="133" t="s">
        <v>3</v>
      </c>
      <c r="N160" s="134" t="s">
        <v>47</v>
      </c>
      <c r="P160" s="135">
        <f>O160*H160</f>
        <v>0</v>
      </c>
      <c r="Q160" s="135">
        <v>0</v>
      </c>
      <c r="R160" s="135">
        <f>Q160*H160</f>
        <v>0</v>
      </c>
      <c r="S160" s="135">
        <v>0</v>
      </c>
      <c r="T160" s="136">
        <f>S160*H160</f>
        <v>0</v>
      </c>
      <c r="AR160" s="137" t="s">
        <v>228</v>
      </c>
      <c r="AT160" s="137" t="s">
        <v>144</v>
      </c>
      <c r="AU160" s="137" t="s">
        <v>86</v>
      </c>
      <c r="AY160" s="15" t="s">
        <v>141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5" t="s">
        <v>84</v>
      </c>
      <c r="BK160" s="138">
        <f>ROUND(I160*H160,2)</f>
        <v>0</v>
      </c>
      <c r="BL160" s="15" t="s">
        <v>228</v>
      </c>
      <c r="BM160" s="137" t="s">
        <v>289</v>
      </c>
    </row>
    <row r="161" spans="2:65" s="1" customFormat="1">
      <c r="B161" s="30"/>
      <c r="D161" s="139" t="s">
        <v>151</v>
      </c>
      <c r="F161" s="140" t="s">
        <v>290</v>
      </c>
      <c r="I161" s="141"/>
      <c r="L161" s="30"/>
      <c r="M161" s="142"/>
      <c r="T161" s="51"/>
      <c r="AT161" s="15" t="s">
        <v>151</v>
      </c>
      <c r="AU161" s="15" t="s">
        <v>86</v>
      </c>
    </row>
    <row r="162" spans="2:65" s="1" customFormat="1" ht="37.9" customHeight="1">
      <c r="B162" s="125"/>
      <c r="C162" s="126" t="s">
        <v>291</v>
      </c>
      <c r="D162" s="126" t="s">
        <v>144</v>
      </c>
      <c r="E162" s="127" t="s">
        <v>292</v>
      </c>
      <c r="F162" s="128" t="s">
        <v>293</v>
      </c>
      <c r="G162" s="129" t="s">
        <v>225</v>
      </c>
      <c r="H162" s="130">
        <v>2.5</v>
      </c>
      <c r="I162" s="131"/>
      <c r="J162" s="132">
        <f>ROUND(I162*H162,2)</f>
        <v>0</v>
      </c>
      <c r="K162" s="128" t="s">
        <v>148</v>
      </c>
      <c r="L162" s="30"/>
      <c r="M162" s="133" t="s">
        <v>3</v>
      </c>
      <c r="N162" s="134" t="s">
        <v>47</v>
      </c>
      <c r="P162" s="135">
        <f>O162*H162</f>
        <v>0</v>
      </c>
      <c r="Q162" s="135">
        <v>0</v>
      </c>
      <c r="R162" s="135">
        <f>Q162*H162</f>
        <v>0</v>
      </c>
      <c r="S162" s="135">
        <v>0</v>
      </c>
      <c r="T162" s="136">
        <f>S162*H162</f>
        <v>0</v>
      </c>
      <c r="AR162" s="137" t="s">
        <v>228</v>
      </c>
      <c r="AT162" s="137" t="s">
        <v>144</v>
      </c>
      <c r="AU162" s="137" t="s">
        <v>86</v>
      </c>
      <c r="AY162" s="15" t="s">
        <v>141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5" t="s">
        <v>84</v>
      </c>
      <c r="BK162" s="138">
        <f>ROUND(I162*H162,2)</f>
        <v>0</v>
      </c>
      <c r="BL162" s="15" t="s">
        <v>228</v>
      </c>
      <c r="BM162" s="137" t="s">
        <v>294</v>
      </c>
    </row>
    <row r="163" spans="2:65" s="1" customFormat="1">
      <c r="B163" s="30"/>
      <c r="D163" s="139" t="s">
        <v>151</v>
      </c>
      <c r="F163" s="140" t="s">
        <v>295</v>
      </c>
      <c r="I163" s="141"/>
      <c r="L163" s="30"/>
      <c r="M163" s="142"/>
      <c r="T163" s="51"/>
      <c r="AT163" s="15" t="s">
        <v>151</v>
      </c>
      <c r="AU163" s="15" t="s">
        <v>86</v>
      </c>
    </row>
    <row r="164" spans="2:65" s="11" customFormat="1" ht="22.9" customHeight="1">
      <c r="B164" s="113"/>
      <c r="D164" s="114" t="s">
        <v>75</v>
      </c>
      <c r="E164" s="123" t="s">
        <v>296</v>
      </c>
      <c r="F164" s="123" t="s">
        <v>297</v>
      </c>
      <c r="I164" s="116"/>
      <c r="J164" s="124">
        <f>BK164</f>
        <v>0</v>
      </c>
      <c r="L164" s="113"/>
      <c r="M164" s="118"/>
      <c r="P164" s="119">
        <f>SUM(P165:P193)</f>
        <v>0</v>
      </c>
      <c r="R164" s="119">
        <f>SUM(R165:R193)</f>
        <v>0.21189000000000002</v>
      </c>
      <c r="T164" s="120">
        <f>SUM(T165:T193)</f>
        <v>1.933E-2</v>
      </c>
      <c r="AR164" s="114" t="s">
        <v>86</v>
      </c>
      <c r="AT164" s="121" t="s">
        <v>75</v>
      </c>
      <c r="AU164" s="121" t="s">
        <v>84</v>
      </c>
      <c r="AY164" s="114" t="s">
        <v>141</v>
      </c>
      <c r="BK164" s="122">
        <f>SUM(BK165:BK193)</f>
        <v>0</v>
      </c>
    </row>
    <row r="165" spans="2:65" s="1" customFormat="1" ht="16.5" customHeight="1">
      <c r="B165" s="125"/>
      <c r="C165" s="126" t="s">
        <v>298</v>
      </c>
      <c r="D165" s="126" t="s">
        <v>144</v>
      </c>
      <c r="E165" s="127" t="s">
        <v>299</v>
      </c>
      <c r="F165" s="128" t="s">
        <v>300</v>
      </c>
      <c r="G165" s="129" t="s">
        <v>165</v>
      </c>
      <c r="H165" s="130">
        <v>1</v>
      </c>
      <c r="I165" s="131"/>
      <c r="J165" s="132">
        <f>ROUND(I165*H165,2)</f>
        <v>0</v>
      </c>
      <c r="K165" s="128" t="s">
        <v>148</v>
      </c>
      <c r="L165" s="30"/>
      <c r="M165" s="133" t="s">
        <v>3</v>
      </c>
      <c r="N165" s="134" t="s">
        <v>47</v>
      </c>
      <c r="P165" s="135">
        <f>O165*H165</f>
        <v>0</v>
      </c>
      <c r="Q165" s="135">
        <v>0</v>
      </c>
      <c r="R165" s="135">
        <f>Q165*H165</f>
        <v>0</v>
      </c>
      <c r="S165" s="135">
        <v>1.933E-2</v>
      </c>
      <c r="T165" s="136">
        <f>S165*H165</f>
        <v>1.933E-2</v>
      </c>
      <c r="AR165" s="137" t="s">
        <v>228</v>
      </c>
      <c r="AT165" s="137" t="s">
        <v>144</v>
      </c>
      <c r="AU165" s="137" t="s">
        <v>86</v>
      </c>
      <c r="AY165" s="15" t="s">
        <v>141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5" t="s">
        <v>84</v>
      </c>
      <c r="BK165" s="138">
        <f>ROUND(I165*H165,2)</f>
        <v>0</v>
      </c>
      <c r="BL165" s="15" t="s">
        <v>228</v>
      </c>
      <c r="BM165" s="137" t="s">
        <v>301</v>
      </c>
    </row>
    <row r="166" spans="2:65" s="1" customFormat="1">
      <c r="B166" s="30"/>
      <c r="D166" s="139" t="s">
        <v>151</v>
      </c>
      <c r="F166" s="140" t="s">
        <v>302</v>
      </c>
      <c r="I166" s="141"/>
      <c r="L166" s="30"/>
      <c r="M166" s="142"/>
      <c r="T166" s="51"/>
      <c r="AT166" s="15" t="s">
        <v>151</v>
      </c>
      <c r="AU166" s="15" t="s">
        <v>86</v>
      </c>
    </row>
    <row r="167" spans="2:65" s="1" customFormat="1" ht="16.5" customHeight="1">
      <c r="B167" s="125"/>
      <c r="C167" s="126" t="s">
        <v>303</v>
      </c>
      <c r="D167" s="126" t="s">
        <v>144</v>
      </c>
      <c r="E167" s="127" t="s">
        <v>304</v>
      </c>
      <c r="F167" s="128" t="s">
        <v>305</v>
      </c>
      <c r="G167" s="129" t="s">
        <v>178</v>
      </c>
      <c r="H167" s="130">
        <v>6</v>
      </c>
      <c r="I167" s="131"/>
      <c r="J167" s="132">
        <f>ROUND(I167*H167,2)</f>
        <v>0</v>
      </c>
      <c r="K167" s="128" t="s">
        <v>148</v>
      </c>
      <c r="L167" s="30"/>
      <c r="M167" s="133" t="s">
        <v>3</v>
      </c>
      <c r="N167" s="134" t="s">
        <v>47</v>
      </c>
      <c r="P167" s="135">
        <f>O167*H167</f>
        <v>0</v>
      </c>
      <c r="Q167" s="135">
        <v>1.2700000000000001E-3</v>
      </c>
      <c r="R167" s="135">
        <f>Q167*H167</f>
        <v>7.62E-3</v>
      </c>
      <c r="S167" s="135">
        <v>0</v>
      </c>
      <c r="T167" s="136">
        <f>S167*H167</f>
        <v>0</v>
      </c>
      <c r="AR167" s="137" t="s">
        <v>228</v>
      </c>
      <c r="AT167" s="137" t="s">
        <v>144</v>
      </c>
      <c r="AU167" s="137" t="s">
        <v>86</v>
      </c>
      <c r="AY167" s="15" t="s">
        <v>141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5" t="s">
        <v>84</v>
      </c>
      <c r="BK167" s="138">
        <f>ROUND(I167*H167,2)</f>
        <v>0</v>
      </c>
      <c r="BL167" s="15" t="s">
        <v>228</v>
      </c>
      <c r="BM167" s="137" t="s">
        <v>306</v>
      </c>
    </row>
    <row r="168" spans="2:65" s="1" customFormat="1">
      <c r="B168" s="30"/>
      <c r="D168" s="139" t="s">
        <v>151</v>
      </c>
      <c r="F168" s="140" t="s">
        <v>307</v>
      </c>
      <c r="I168" s="141"/>
      <c r="L168" s="30"/>
      <c r="M168" s="142"/>
      <c r="T168" s="51"/>
      <c r="AT168" s="15" t="s">
        <v>151</v>
      </c>
      <c r="AU168" s="15" t="s">
        <v>86</v>
      </c>
    </row>
    <row r="169" spans="2:65" s="1" customFormat="1" ht="16.5" customHeight="1">
      <c r="B169" s="125"/>
      <c r="C169" s="143" t="s">
        <v>308</v>
      </c>
      <c r="D169" s="143" t="s">
        <v>182</v>
      </c>
      <c r="E169" s="144" t="s">
        <v>309</v>
      </c>
      <c r="F169" s="145" t="s">
        <v>310</v>
      </c>
      <c r="G169" s="146" t="s">
        <v>178</v>
      </c>
      <c r="H169" s="147">
        <v>6</v>
      </c>
      <c r="I169" s="148"/>
      <c r="J169" s="149">
        <f>ROUND(I169*H169,2)</f>
        <v>0</v>
      </c>
      <c r="K169" s="145" t="s">
        <v>148</v>
      </c>
      <c r="L169" s="150"/>
      <c r="M169" s="151" t="s">
        <v>3</v>
      </c>
      <c r="N169" s="152" t="s">
        <v>47</v>
      </c>
      <c r="P169" s="135">
        <f>O169*H169</f>
        <v>0</v>
      </c>
      <c r="Q169" s="135">
        <v>8.0000000000000004E-4</v>
      </c>
      <c r="R169" s="135">
        <f>Q169*H169</f>
        <v>4.8000000000000004E-3</v>
      </c>
      <c r="S169" s="135">
        <v>0</v>
      </c>
      <c r="T169" s="136">
        <f>S169*H169</f>
        <v>0</v>
      </c>
      <c r="AR169" s="137" t="s">
        <v>311</v>
      </c>
      <c r="AT169" s="137" t="s">
        <v>182</v>
      </c>
      <c r="AU169" s="137" t="s">
        <v>86</v>
      </c>
      <c r="AY169" s="15" t="s">
        <v>141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5" t="s">
        <v>84</v>
      </c>
      <c r="BK169" s="138">
        <f>ROUND(I169*H169,2)</f>
        <v>0</v>
      </c>
      <c r="BL169" s="15" t="s">
        <v>228</v>
      </c>
      <c r="BM169" s="137" t="s">
        <v>312</v>
      </c>
    </row>
    <row r="170" spans="2:65" s="1" customFormat="1" ht="16.5" customHeight="1">
      <c r="B170" s="125"/>
      <c r="C170" s="143" t="s">
        <v>313</v>
      </c>
      <c r="D170" s="143" t="s">
        <v>182</v>
      </c>
      <c r="E170" s="144" t="s">
        <v>314</v>
      </c>
      <c r="F170" s="145" t="s">
        <v>315</v>
      </c>
      <c r="G170" s="146" t="s">
        <v>178</v>
      </c>
      <c r="H170" s="147">
        <v>6</v>
      </c>
      <c r="I170" s="148"/>
      <c r="J170" s="149">
        <f>ROUND(I170*H170,2)</f>
        <v>0</v>
      </c>
      <c r="K170" s="145" t="s">
        <v>148</v>
      </c>
      <c r="L170" s="150"/>
      <c r="M170" s="151" t="s">
        <v>3</v>
      </c>
      <c r="N170" s="152" t="s">
        <v>47</v>
      </c>
      <c r="P170" s="135">
        <f>O170*H170</f>
        <v>0</v>
      </c>
      <c r="Q170" s="135">
        <v>1.4999999999999999E-2</v>
      </c>
      <c r="R170" s="135">
        <f>Q170*H170</f>
        <v>0.09</v>
      </c>
      <c r="S170" s="135">
        <v>0</v>
      </c>
      <c r="T170" s="136">
        <f>S170*H170</f>
        <v>0</v>
      </c>
      <c r="AR170" s="137" t="s">
        <v>311</v>
      </c>
      <c r="AT170" s="137" t="s">
        <v>182</v>
      </c>
      <c r="AU170" s="137" t="s">
        <v>86</v>
      </c>
      <c r="AY170" s="15" t="s">
        <v>141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5" t="s">
        <v>84</v>
      </c>
      <c r="BK170" s="138">
        <f>ROUND(I170*H170,2)</f>
        <v>0</v>
      </c>
      <c r="BL170" s="15" t="s">
        <v>228</v>
      </c>
      <c r="BM170" s="137" t="s">
        <v>316</v>
      </c>
    </row>
    <row r="171" spans="2:65" s="1" customFormat="1" ht="24.2" customHeight="1">
      <c r="B171" s="125"/>
      <c r="C171" s="126" t="s">
        <v>317</v>
      </c>
      <c r="D171" s="126" t="s">
        <v>144</v>
      </c>
      <c r="E171" s="127" t="s">
        <v>318</v>
      </c>
      <c r="F171" s="128" t="s">
        <v>319</v>
      </c>
      <c r="G171" s="129" t="s">
        <v>165</v>
      </c>
      <c r="H171" s="130">
        <v>3</v>
      </c>
      <c r="I171" s="131"/>
      <c r="J171" s="132">
        <f>ROUND(I171*H171,2)</f>
        <v>0</v>
      </c>
      <c r="K171" s="128" t="s">
        <v>148</v>
      </c>
      <c r="L171" s="30"/>
      <c r="M171" s="133" t="s">
        <v>3</v>
      </c>
      <c r="N171" s="134" t="s">
        <v>47</v>
      </c>
      <c r="P171" s="135">
        <f>O171*H171</f>
        <v>0</v>
      </c>
      <c r="Q171" s="135">
        <v>1.5469999999999999E-2</v>
      </c>
      <c r="R171" s="135">
        <f>Q171*H171</f>
        <v>4.641E-2</v>
      </c>
      <c r="S171" s="135">
        <v>0</v>
      </c>
      <c r="T171" s="136">
        <f>S171*H171</f>
        <v>0</v>
      </c>
      <c r="AR171" s="137" t="s">
        <v>228</v>
      </c>
      <c r="AT171" s="137" t="s">
        <v>144</v>
      </c>
      <c r="AU171" s="137" t="s">
        <v>86</v>
      </c>
      <c r="AY171" s="15" t="s">
        <v>141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5" t="s">
        <v>84</v>
      </c>
      <c r="BK171" s="138">
        <f>ROUND(I171*H171,2)</f>
        <v>0</v>
      </c>
      <c r="BL171" s="15" t="s">
        <v>228</v>
      </c>
      <c r="BM171" s="137" t="s">
        <v>320</v>
      </c>
    </row>
    <row r="172" spans="2:65" s="1" customFormat="1">
      <c r="B172" s="30"/>
      <c r="D172" s="139" t="s">
        <v>151</v>
      </c>
      <c r="F172" s="140" t="s">
        <v>321</v>
      </c>
      <c r="I172" s="141"/>
      <c r="L172" s="30"/>
      <c r="M172" s="142"/>
      <c r="T172" s="51"/>
      <c r="AT172" s="15" t="s">
        <v>151</v>
      </c>
      <c r="AU172" s="15" t="s">
        <v>86</v>
      </c>
    </row>
    <row r="173" spans="2:65" s="1" customFormat="1" ht="16.5" customHeight="1">
      <c r="B173" s="125"/>
      <c r="C173" s="143" t="s">
        <v>322</v>
      </c>
      <c r="D173" s="143" t="s">
        <v>182</v>
      </c>
      <c r="E173" s="144" t="s">
        <v>323</v>
      </c>
      <c r="F173" s="145" t="s">
        <v>324</v>
      </c>
      <c r="G173" s="146" t="s">
        <v>178</v>
      </c>
      <c r="H173" s="147">
        <v>4</v>
      </c>
      <c r="I173" s="148"/>
      <c r="J173" s="149">
        <f>ROUND(I173*H173,2)</f>
        <v>0</v>
      </c>
      <c r="K173" s="145" t="s">
        <v>148</v>
      </c>
      <c r="L173" s="150"/>
      <c r="M173" s="151" t="s">
        <v>3</v>
      </c>
      <c r="N173" s="152" t="s">
        <v>47</v>
      </c>
      <c r="P173" s="135">
        <f>O173*H173</f>
        <v>0</v>
      </c>
      <c r="Q173" s="135">
        <v>3.1E-4</v>
      </c>
      <c r="R173" s="135">
        <f>Q173*H173</f>
        <v>1.24E-3</v>
      </c>
      <c r="S173" s="135">
        <v>0</v>
      </c>
      <c r="T173" s="136">
        <f>S173*H173</f>
        <v>0</v>
      </c>
      <c r="AR173" s="137" t="s">
        <v>311</v>
      </c>
      <c r="AT173" s="137" t="s">
        <v>182</v>
      </c>
      <c r="AU173" s="137" t="s">
        <v>86</v>
      </c>
      <c r="AY173" s="15" t="s">
        <v>141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5" t="s">
        <v>84</v>
      </c>
      <c r="BK173" s="138">
        <f>ROUND(I173*H173,2)</f>
        <v>0</v>
      </c>
      <c r="BL173" s="15" t="s">
        <v>228</v>
      </c>
      <c r="BM173" s="137" t="s">
        <v>325</v>
      </c>
    </row>
    <row r="174" spans="2:65" s="1" customFormat="1" ht="16.5" customHeight="1">
      <c r="B174" s="125"/>
      <c r="C174" s="126" t="s">
        <v>326</v>
      </c>
      <c r="D174" s="126" t="s">
        <v>144</v>
      </c>
      <c r="E174" s="127" t="s">
        <v>327</v>
      </c>
      <c r="F174" s="128" t="s">
        <v>328</v>
      </c>
      <c r="G174" s="129" t="s">
        <v>178</v>
      </c>
      <c r="H174" s="130">
        <v>4</v>
      </c>
      <c r="I174" s="131"/>
      <c r="J174" s="132">
        <f>ROUND(I174*H174,2)</f>
        <v>0</v>
      </c>
      <c r="K174" s="128" t="s">
        <v>148</v>
      </c>
      <c r="L174" s="30"/>
      <c r="M174" s="133" t="s">
        <v>3</v>
      </c>
      <c r="N174" s="134" t="s">
        <v>47</v>
      </c>
      <c r="P174" s="135">
        <f>O174*H174</f>
        <v>0</v>
      </c>
      <c r="Q174" s="135">
        <v>0</v>
      </c>
      <c r="R174" s="135">
        <f>Q174*H174</f>
        <v>0</v>
      </c>
      <c r="S174" s="135">
        <v>0</v>
      </c>
      <c r="T174" s="136">
        <f>S174*H174</f>
        <v>0</v>
      </c>
      <c r="AR174" s="137" t="s">
        <v>228</v>
      </c>
      <c r="AT174" s="137" t="s">
        <v>144</v>
      </c>
      <c r="AU174" s="137" t="s">
        <v>86</v>
      </c>
      <c r="AY174" s="15" t="s">
        <v>141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5" t="s">
        <v>84</v>
      </c>
      <c r="BK174" s="138">
        <f>ROUND(I174*H174,2)</f>
        <v>0</v>
      </c>
      <c r="BL174" s="15" t="s">
        <v>228</v>
      </c>
      <c r="BM174" s="137" t="s">
        <v>329</v>
      </c>
    </row>
    <row r="175" spans="2:65" s="1" customFormat="1">
      <c r="B175" s="30"/>
      <c r="D175" s="139" t="s">
        <v>151</v>
      </c>
      <c r="F175" s="140" t="s">
        <v>330</v>
      </c>
      <c r="I175" s="141"/>
      <c r="L175" s="30"/>
      <c r="M175" s="142"/>
      <c r="T175" s="51"/>
      <c r="AT175" s="15" t="s">
        <v>151</v>
      </c>
      <c r="AU175" s="15" t="s">
        <v>86</v>
      </c>
    </row>
    <row r="176" spans="2:65" s="1" customFormat="1" ht="16.5" customHeight="1">
      <c r="B176" s="125"/>
      <c r="C176" s="143" t="s">
        <v>331</v>
      </c>
      <c r="D176" s="143" t="s">
        <v>182</v>
      </c>
      <c r="E176" s="144" t="s">
        <v>332</v>
      </c>
      <c r="F176" s="145" t="s">
        <v>333</v>
      </c>
      <c r="G176" s="146" t="s">
        <v>178</v>
      </c>
      <c r="H176" s="147">
        <v>4</v>
      </c>
      <c r="I176" s="148"/>
      <c r="J176" s="149">
        <f>ROUND(I176*H176,2)</f>
        <v>0</v>
      </c>
      <c r="K176" s="145" t="s">
        <v>148</v>
      </c>
      <c r="L176" s="150"/>
      <c r="M176" s="151" t="s">
        <v>3</v>
      </c>
      <c r="N176" s="152" t="s">
        <v>47</v>
      </c>
      <c r="P176" s="135">
        <f>O176*H176</f>
        <v>0</v>
      </c>
      <c r="Q176" s="135">
        <v>5.0000000000000001E-4</v>
      </c>
      <c r="R176" s="135">
        <f>Q176*H176</f>
        <v>2E-3</v>
      </c>
      <c r="S176" s="135">
        <v>0</v>
      </c>
      <c r="T176" s="136">
        <f>S176*H176</f>
        <v>0</v>
      </c>
      <c r="AR176" s="137" t="s">
        <v>311</v>
      </c>
      <c r="AT176" s="137" t="s">
        <v>182</v>
      </c>
      <c r="AU176" s="137" t="s">
        <v>86</v>
      </c>
      <c r="AY176" s="15" t="s">
        <v>141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5" t="s">
        <v>84</v>
      </c>
      <c r="BK176" s="138">
        <f>ROUND(I176*H176,2)</f>
        <v>0</v>
      </c>
      <c r="BL176" s="15" t="s">
        <v>228</v>
      </c>
      <c r="BM176" s="137" t="s">
        <v>334</v>
      </c>
    </row>
    <row r="177" spans="2:65" s="1" customFormat="1" ht="16.5" customHeight="1">
      <c r="B177" s="125"/>
      <c r="C177" s="126" t="s">
        <v>335</v>
      </c>
      <c r="D177" s="126" t="s">
        <v>144</v>
      </c>
      <c r="E177" s="127" t="s">
        <v>336</v>
      </c>
      <c r="F177" s="128" t="s">
        <v>337</v>
      </c>
      <c r="G177" s="129" t="s">
        <v>178</v>
      </c>
      <c r="H177" s="130">
        <v>12</v>
      </c>
      <c r="I177" s="131"/>
      <c r="J177" s="132">
        <f>ROUND(I177*H177,2)</f>
        <v>0</v>
      </c>
      <c r="K177" s="128" t="s">
        <v>148</v>
      </c>
      <c r="L177" s="30"/>
      <c r="M177" s="133" t="s">
        <v>3</v>
      </c>
      <c r="N177" s="134" t="s">
        <v>47</v>
      </c>
      <c r="P177" s="135">
        <f>O177*H177</f>
        <v>0</v>
      </c>
      <c r="Q177" s="135">
        <v>0</v>
      </c>
      <c r="R177" s="135">
        <f>Q177*H177</f>
        <v>0</v>
      </c>
      <c r="S177" s="135">
        <v>0</v>
      </c>
      <c r="T177" s="136">
        <f>S177*H177</f>
        <v>0</v>
      </c>
      <c r="AR177" s="137" t="s">
        <v>228</v>
      </c>
      <c r="AT177" s="137" t="s">
        <v>144</v>
      </c>
      <c r="AU177" s="137" t="s">
        <v>86</v>
      </c>
      <c r="AY177" s="15" t="s">
        <v>141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5" t="s">
        <v>84</v>
      </c>
      <c r="BK177" s="138">
        <f>ROUND(I177*H177,2)</f>
        <v>0</v>
      </c>
      <c r="BL177" s="15" t="s">
        <v>228</v>
      </c>
      <c r="BM177" s="137" t="s">
        <v>338</v>
      </c>
    </row>
    <row r="178" spans="2:65" s="1" customFormat="1">
      <c r="B178" s="30"/>
      <c r="D178" s="139" t="s">
        <v>151</v>
      </c>
      <c r="F178" s="140" t="s">
        <v>339</v>
      </c>
      <c r="I178" s="141"/>
      <c r="L178" s="30"/>
      <c r="M178" s="142"/>
      <c r="T178" s="51"/>
      <c r="AT178" s="15" t="s">
        <v>151</v>
      </c>
      <c r="AU178" s="15" t="s">
        <v>86</v>
      </c>
    </row>
    <row r="179" spans="2:65" s="1" customFormat="1" ht="16.5" customHeight="1">
      <c r="B179" s="125"/>
      <c r="C179" s="143" t="s">
        <v>340</v>
      </c>
      <c r="D179" s="143" t="s">
        <v>182</v>
      </c>
      <c r="E179" s="144" t="s">
        <v>341</v>
      </c>
      <c r="F179" s="145" t="s">
        <v>342</v>
      </c>
      <c r="G179" s="146" t="s">
        <v>178</v>
      </c>
      <c r="H179" s="147">
        <v>12</v>
      </c>
      <c r="I179" s="148"/>
      <c r="J179" s="149">
        <f>ROUND(I179*H179,2)</f>
        <v>0</v>
      </c>
      <c r="K179" s="145" t="s">
        <v>148</v>
      </c>
      <c r="L179" s="150"/>
      <c r="M179" s="151" t="s">
        <v>3</v>
      </c>
      <c r="N179" s="152" t="s">
        <v>47</v>
      </c>
      <c r="P179" s="135">
        <f>O179*H179</f>
        <v>0</v>
      </c>
      <c r="Q179" s="135">
        <v>5.0000000000000001E-4</v>
      </c>
      <c r="R179" s="135">
        <f>Q179*H179</f>
        <v>6.0000000000000001E-3</v>
      </c>
      <c r="S179" s="135">
        <v>0</v>
      </c>
      <c r="T179" s="136">
        <f>S179*H179</f>
        <v>0</v>
      </c>
      <c r="AR179" s="137" t="s">
        <v>311</v>
      </c>
      <c r="AT179" s="137" t="s">
        <v>182</v>
      </c>
      <c r="AU179" s="137" t="s">
        <v>86</v>
      </c>
      <c r="AY179" s="15" t="s">
        <v>141</v>
      </c>
      <c r="BE179" s="138">
        <f>IF(N179="základní",J179,0)</f>
        <v>0</v>
      </c>
      <c r="BF179" s="138">
        <f>IF(N179="snížená",J179,0)</f>
        <v>0</v>
      </c>
      <c r="BG179" s="138">
        <f>IF(N179="zákl. přenesená",J179,0)</f>
        <v>0</v>
      </c>
      <c r="BH179" s="138">
        <f>IF(N179="sníž. přenesená",J179,0)</f>
        <v>0</v>
      </c>
      <c r="BI179" s="138">
        <f>IF(N179="nulová",J179,0)</f>
        <v>0</v>
      </c>
      <c r="BJ179" s="15" t="s">
        <v>84</v>
      </c>
      <c r="BK179" s="138">
        <f>ROUND(I179*H179,2)</f>
        <v>0</v>
      </c>
      <c r="BL179" s="15" t="s">
        <v>228</v>
      </c>
      <c r="BM179" s="137" t="s">
        <v>343</v>
      </c>
    </row>
    <row r="180" spans="2:65" s="1" customFormat="1" ht="16.5" customHeight="1">
      <c r="B180" s="125"/>
      <c r="C180" s="143" t="s">
        <v>344</v>
      </c>
      <c r="D180" s="143" t="s">
        <v>182</v>
      </c>
      <c r="E180" s="144" t="s">
        <v>345</v>
      </c>
      <c r="F180" s="145" t="s">
        <v>346</v>
      </c>
      <c r="G180" s="146" t="s">
        <v>178</v>
      </c>
      <c r="H180" s="147">
        <v>6</v>
      </c>
      <c r="I180" s="148"/>
      <c r="J180" s="149">
        <f>ROUND(I180*H180,2)</f>
        <v>0</v>
      </c>
      <c r="K180" s="145" t="s">
        <v>148</v>
      </c>
      <c r="L180" s="150"/>
      <c r="M180" s="151" t="s">
        <v>3</v>
      </c>
      <c r="N180" s="152" t="s">
        <v>47</v>
      </c>
      <c r="P180" s="135">
        <f>O180*H180</f>
        <v>0</v>
      </c>
      <c r="Q180" s="135">
        <v>2.0999999999999999E-3</v>
      </c>
      <c r="R180" s="135">
        <f>Q180*H180</f>
        <v>1.26E-2</v>
      </c>
      <c r="S180" s="135">
        <v>0</v>
      </c>
      <c r="T180" s="136">
        <f>S180*H180</f>
        <v>0</v>
      </c>
      <c r="AR180" s="137" t="s">
        <v>311</v>
      </c>
      <c r="AT180" s="137" t="s">
        <v>182</v>
      </c>
      <c r="AU180" s="137" t="s">
        <v>86</v>
      </c>
      <c r="AY180" s="15" t="s">
        <v>141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5" t="s">
        <v>84</v>
      </c>
      <c r="BK180" s="138">
        <f>ROUND(I180*H180,2)</f>
        <v>0</v>
      </c>
      <c r="BL180" s="15" t="s">
        <v>228</v>
      </c>
      <c r="BM180" s="137" t="s">
        <v>347</v>
      </c>
    </row>
    <row r="181" spans="2:65" s="1" customFormat="1" ht="16.5" customHeight="1">
      <c r="B181" s="125"/>
      <c r="C181" s="143" t="s">
        <v>348</v>
      </c>
      <c r="D181" s="143" t="s">
        <v>182</v>
      </c>
      <c r="E181" s="144" t="s">
        <v>349</v>
      </c>
      <c r="F181" s="145" t="s">
        <v>350</v>
      </c>
      <c r="G181" s="146" t="s">
        <v>178</v>
      </c>
      <c r="H181" s="147">
        <v>6</v>
      </c>
      <c r="I181" s="148"/>
      <c r="J181" s="149">
        <f>ROUND(I181*H181,2)</f>
        <v>0</v>
      </c>
      <c r="K181" s="145" t="s">
        <v>148</v>
      </c>
      <c r="L181" s="150"/>
      <c r="M181" s="151" t="s">
        <v>3</v>
      </c>
      <c r="N181" s="152" t="s">
        <v>47</v>
      </c>
      <c r="P181" s="135">
        <f>O181*H181</f>
        <v>0</v>
      </c>
      <c r="Q181" s="135">
        <v>1E-3</v>
      </c>
      <c r="R181" s="135">
        <f>Q181*H181</f>
        <v>6.0000000000000001E-3</v>
      </c>
      <c r="S181" s="135">
        <v>0</v>
      </c>
      <c r="T181" s="136">
        <f>S181*H181</f>
        <v>0</v>
      </c>
      <c r="AR181" s="137" t="s">
        <v>311</v>
      </c>
      <c r="AT181" s="137" t="s">
        <v>182</v>
      </c>
      <c r="AU181" s="137" t="s">
        <v>86</v>
      </c>
      <c r="AY181" s="15" t="s">
        <v>141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5" t="s">
        <v>84</v>
      </c>
      <c r="BK181" s="138">
        <f>ROUND(I181*H181,2)</f>
        <v>0</v>
      </c>
      <c r="BL181" s="15" t="s">
        <v>228</v>
      </c>
      <c r="BM181" s="137" t="s">
        <v>351</v>
      </c>
    </row>
    <row r="182" spans="2:65" s="1" customFormat="1" ht="16.5" customHeight="1">
      <c r="B182" s="125"/>
      <c r="C182" s="126" t="s">
        <v>352</v>
      </c>
      <c r="D182" s="126" t="s">
        <v>144</v>
      </c>
      <c r="E182" s="127" t="s">
        <v>353</v>
      </c>
      <c r="F182" s="128" t="s">
        <v>354</v>
      </c>
      <c r="G182" s="129" t="s">
        <v>178</v>
      </c>
      <c r="H182" s="130">
        <v>6</v>
      </c>
      <c r="I182" s="131"/>
      <c r="J182" s="132">
        <f>ROUND(I182*H182,2)</f>
        <v>0</v>
      </c>
      <c r="K182" s="128" t="s">
        <v>148</v>
      </c>
      <c r="L182" s="30"/>
      <c r="M182" s="133" t="s">
        <v>3</v>
      </c>
      <c r="N182" s="134" t="s">
        <v>47</v>
      </c>
      <c r="P182" s="135">
        <f>O182*H182</f>
        <v>0</v>
      </c>
      <c r="Q182" s="135">
        <v>0</v>
      </c>
      <c r="R182" s="135">
        <f>Q182*H182</f>
        <v>0</v>
      </c>
      <c r="S182" s="135">
        <v>0</v>
      </c>
      <c r="T182" s="136">
        <f>S182*H182</f>
        <v>0</v>
      </c>
      <c r="AR182" s="137" t="s">
        <v>228</v>
      </c>
      <c r="AT182" s="137" t="s">
        <v>144</v>
      </c>
      <c r="AU182" s="137" t="s">
        <v>86</v>
      </c>
      <c r="AY182" s="15" t="s">
        <v>141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5" t="s">
        <v>84</v>
      </c>
      <c r="BK182" s="138">
        <f>ROUND(I182*H182,2)</f>
        <v>0</v>
      </c>
      <c r="BL182" s="15" t="s">
        <v>228</v>
      </c>
      <c r="BM182" s="137" t="s">
        <v>355</v>
      </c>
    </row>
    <row r="183" spans="2:65" s="1" customFormat="1">
      <c r="B183" s="30"/>
      <c r="D183" s="139" t="s">
        <v>151</v>
      </c>
      <c r="F183" s="140" t="s">
        <v>356</v>
      </c>
      <c r="I183" s="141"/>
      <c r="L183" s="30"/>
      <c r="M183" s="142"/>
      <c r="T183" s="51"/>
      <c r="AT183" s="15" t="s">
        <v>151</v>
      </c>
      <c r="AU183" s="15" t="s">
        <v>86</v>
      </c>
    </row>
    <row r="184" spans="2:65" s="1" customFormat="1" ht="16.5" customHeight="1">
      <c r="B184" s="125"/>
      <c r="C184" s="143" t="s">
        <v>357</v>
      </c>
      <c r="D184" s="143" t="s">
        <v>182</v>
      </c>
      <c r="E184" s="144" t="s">
        <v>358</v>
      </c>
      <c r="F184" s="145" t="s">
        <v>359</v>
      </c>
      <c r="G184" s="146" t="s">
        <v>178</v>
      </c>
      <c r="H184" s="147">
        <v>6</v>
      </c>
      <c r="I184" s="148"/>
      <c r="J184" s="149">
        <f>ROUND(I184*H184,2)</f>
        <v>0</v>
      </c>
      <c r="K184" s="145" t="s">
        <v>148</v>
      </c>
      <c r="L184" s="150"/>
      <c r="M184" s="151" t="s">
        <v>3</v>
      </c>
      <c r="N184" s="152" t="s">
        <v>47</v>
      </c>
      <c r="P184" s="135">
        <f>O184*H184</f>
        <v>0</v>
      </c>
      <c r="Q184" s="135">
        <v>1.2999999999999999E-3</v>
      </c>
      <c r="R184" s="135">
        <f>Q184*H184</f>
        <v>7.7999999999999996E-3</v>
      </c>
      <c r="S184" s="135">
        <v>0</v>
      </c>
      <c r="T184" s="136">
        <f>S184*H184</f>
        <v>0</v>
      </c>
      <c r="AR184" s="137" t="s">
        <v>311</v>
      </c>
      <c r="AT184" s="137" t="s">
        <v>182</v>
      </c>
      <c r="AU184" s="137" t="s">
        <v>86</v>
      </c>
      <c r="AY184" s="15" t="s">
        <v>141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5" t="s">
        <v>84</v>
      </c>
      <c r="BK184" s="138">
        <f>ROUND(I184*H184,2)</f>
        <v>0</v>
      </c>
      <c r="BL184" s="15" t="s">
        <v>228</v>
      </c>
      <c r="BM184" s="137" t="s">
        <v>360</v>
      </c>
    </row>
    <row r="185" spans="2:65" s="1" customFormat="1" ht="16.5" customHeight="1">
      <c r="B185" s="125"/>
      <c r="C185" s="126" t="s">
        <v>361</v>
      </c>
      <c r="D185" s="126" t="s">
        <v>144</v>
      </c>
      <c r="E185" s="127" t="s">
        <v>362</v>
      </c>
      <c r="F185" s="128" t="s">
        <v>363</v>
      </c>
      <c r="G185" s="129" t="s">
        <v>178</v>
      </c>
      <c r="H185" s="130">
        <v>6</v>
      </c>
      <c r="I185" s="131"/>
      <c r="J185" s="132">
        <f>ROUND(I185*H185,2)</f>
        <v>0</v>
      </c>
      <c r="K185" s="128" t="s">
        <v>148</v>
      </c>
      <c r="L185" s="30"/>
      <c r="M185" s="133" t="s">
        <v>3</v>
      </c>
      <c r="N185" s="134" t="s">
        <v>47</v>
      </c>
      <c r="P185" s="135">
        <f>O185*H185</f>
        <v>0</v>
      </c>
      <c r="Q185" s="135">
        <v>0</v>
      </c>
      <c r="R185" s="135">
        <f>Q185*H185</f>
        <v>0</v>
      </c>
      <c r="S185" s="135">
        <v>0</v>
      </c>
      <c r="T185" s="136">
        <f>S185*H185</f>
        <v>0</v>
      </c>
      <c r="AR185" s="137" t="s">
        <v>228</v>
      </c>
      <c r="AT185" s="137" t="s">
        <v>144</v>
      </c>
      <c r="AU185" s="137" t="s">
        <v>86</v>
      </c>
      <c r="AY185" s="15" t="s">
        <v>141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5" t="s">
        <v>84</v>
      </c>
      <c r="BK185" s="138">
        <f>ROUND(I185*H185,2)</f>
        <v>0</v>
      </c>
      <c r="BL185" s="15" t="s">
        <v>228</v>
      </c>
      <c r="BM185" s="137" t="s">
        <v>364</v>
      </c>
    </row>
    <row r="186" spans="2:65" s="1" customFormat="1">
      <c r="B186" s="30"/>
      <c r="D186" s="139" t="s">
        <v>151</v>
      </c>
      <c r="F186" s="140" t="s">
        <v>365</v>
      </c>
      <c r="I186" s="141"/>
      <c r="L186" s="30"/>
      <c r="M186" s="142"/>
      <c r="T186" s="51"/>
      <c r="AT186" s="15" t="s">
        <v>151</v>
      </c>
      <c r="AU186" s="15" t="s">
        <v>86</v>
      </c>
    </row>
    <row r="187" spans="2:65" s="1" customFormat="1" ht="16.5" customHeight="1">
      <c r="B187" s="125"/>
      <c r="C187" s="143" t="s">
        <v>366</v>
      </c>
      <c r="D187" s="143" t="s">
        <v>182</v>
      </c>
      <c r="E187" s="144" t="s">
        <v>367</v>
      </c>
      <c r="F187" s="145" t="s">
        <v>368</v>
      </c>
      <c r="G187" s="146" t="s">
        <v>178</v>
      </c>
      <c r="H187" s="147">
        <v>6</v>
      </c>
      <c r="I187" s="148"/>
      <c r="J187" s="149">
        <f>ROUND(I187*H187,2)</f>
        <v>0</v>
      </c>
      <c r="K187" s="145" t="s">
        <v>148</v>
      </c>
      <c r="L187" s="150"/>
      <c r="M187" s="151" t="s">
        <v>3</v>
      </c>
      <c r="N187" s="152" t="s">
        <v>47</v>
      </c>
      <c r="P187" s="135">
        <f>O187*H187</f>
        <v>0</v>
      </c>
      <c r="Q187" s="135">
        <v>1.2E-4</v>
      </c>
      <c r="R187" s="135">
        <f>Q187*H187</f>
        <v>7.2000000000000005E-4</v>
      </c>
      <c r="S187" s="135">
        <v>0</v>
      </c>
      <c r="T187" s="136">
        <f>S187*H187</f>
        <v>0</v>
      </c>
      <c r="AR187" s="137" t="s">
        <v>311</v>
      </c>
      <c r="AT187" s="137" t="s">
        <v>182</v>
      </c>
      <c r="AU187" s="137" t="s">
        <v>86</v>
      </c>
      <c r="AY187" s="15" t="s">
        <v>141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5" t="s">
        <v>84</v>
      </c>
      <c r="BK187" s="138">
        <f>ROUND(I187*H187,2)</f>
        <v>0</v>
      </c>
      <c r="BL187" s="15" t="s">
        <v>228</v>
      </c>
      <c r="BM187" s="137" t="s">
        <v>369</v>
      </c>
    </row>
    <row r="188" spans="2:65" s="1" customFormat="1" ht="16.5" customHeight="1">
      <c r="B188" s="125"/>
      <c r="C188" s="126" t="s">
        <v>370</v>
      </c>
      <c r="D188" s="126" t="s">
        <v>144</v>
      </c>
      <c r="E188" s="127" t="s">
        <v>371</v>
      </c>
      <c r="F188" s="128" t="s">
        <v>372</v>
      </c>
      <c r="G188" s="129" t="s">
        <v>165</v>
      </c>
      <c r="H188" s="130">
        <v>1</v>
      </c>
      <c r="I188" s="131"/>
      <c r="J188" s="132">
        <f>ROUND(I188*H188,2)</f>
        <v>0</v>
      </c>
      <c r="K188" s="128" t="s">
        <v>148</v>
      </c>
      <c r="L188" s="30"/>
      <c r="M188" s="133" t="s">
        <v>3</v>
      </c>
      <c r="N188" s="134" t="s">
        <v>47</v>
      </c>
      <c r="P188" s="135">
        <f>O188*H188</f>
        <v>0</v>
      </c>
      <c r="Q188" s="135">
        <v>0</v>
      </c>
      <c r="R188" s="135">
        <f>Q188*H188</f>
        <v>0</v>
      </c>
      <c r="S188" s="135">
        <v>0</v>
      </c>
      <c r="T188" s="136">
        <f>S188*H188</f>
        <v>0</v>
      </c>
      <c r="AR188" s="137" t="s">
        <v>228</v>
      </c>
      <c r="AT188" s="137" t="s">
        <v>144</v>
      </c>
      <c r="AU188" s="137" t="s">
        <v>86</v>
      </c>
      <c r="AY188" s="15" t="s">
        <v>141</v>
      </c>
      <c r="BE188" s="138">
        <f>IF(N188="základní",J188,0)</f>
        <v>0</v>
      </c>
      <c r="BF188" s="138">
        <f>IF(N188="snížená",J188,0)</f>
        <v>0</v>
      </c>
      <c r="BG188" s="138">
        <f>IF(N188="zákl. přenesená",J188,0)</f>
        <v>0</v>
      </c>
      <c r="BH188" s="138">
        <f>IF(N188="sníž. přenesená",J188,0)</f>
        <v>0</v>
      </c>
      <c r="BI188" s="138">
        <f>IF(N188="nulová",J188,0)</f>
        <v>0</v>
      </c>
      <c r="BJ188" s="15" t="s">
        <v>84</v>
      </c>
      <c r="BK188" s="138">
        <f>ROUND(I188*H188,2)</f>
        <v>0</v>
      </c>
      <c r="BL188" s="15" t="s">
        <v>228</v>
      </c>
      <c r="BM188" s="137" t="s">
        <v>373</v>
      </c>
    </row>
    <row r="189" spans="2:65" s="1" customFormat="1">
      <c r="B189" s="30"/>
      <c r="D189" s="139" t="s">
        <v>151</v>
      </c>
      <c r="F189" s="140" t="s">
        <v>374</v>
      </c>
      <c r="I189" s="141"/>
      <c r="L189" s="30"/>
      <c r="M189" s="142"/>
      <c r="T189" s="51"/>
      <c r="AT189" s="15" t="s">
        <v>151</v>
      </c>
      <c r="AU189" s="15" t="s">
        <v>86</v>
      </c>
    </row>
    <row r="190" spans="2:65" s="1" customFormat="1" ht="16.5" customHeight="1">
      <c r="B190" s="125"/>
      <c r="C190" s="143" t="s">
        <v>375</v>
      </c>
      <c r="D190" s="143" t="s">
        <v>182</v>
      </c>
      <c r="E190" s="144" t="s">
        <v>376</v>
      </c>
      <c r="F190" s="145" t="s">
        <v>377</v>
      </c>
      <c r="G190" s="146" t="s">
        <v>178</v>
      </c>
      <c r="H190" s="147">
        <v>1</v>
      </c>
      <c r="I190" s="148"/>
      <c r="J190" s="149">
        <f>ROUND(I190*H190,2)</f>
        <v>0</v>
      </c>
      <c r="K190" s="145" t="s">
        <v>148</v>
      </c>
      <c r="L190" s="150"/>
      <c r="M190" s="151" t="s">
        <v>3</v>
      </c>
      <c r="N190" s="152" t="s">
        <v>47</v>
      </c>
      <c r="P190" s="135">
        <f>O190*H190</f>
        <v>0</v>
      </c>
      <c r="Q190" s="135">
        <v>9.4999999999999998E-3</v>
      </c>
      <c r="R190" s="135">
        <f>Q190*H190</f>
        <v>9.4999999999999998E-3</v>
      </c>
      <c r="S190" s="135">
        <v>0</v>
      </c>
      <c r="T190" s="136">
        <f>S190*H190</f>
        <v>0</v>
      </c>
      <c r="AR190" s="137" t="s">
        <v>311</v>
      </c>
      <c r="AT190" s="137" t="s">
        <v>182</v>
      </c>
      <c r="AU190" s="137" t="s">
        <v>86</v>
      </c>
      <c r="AY190" s="15" t="s">
        <v>141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5" t="s">
        <v>84</v>
      </c>
      <c r="BK190" s="138">
        <f>ROUND(I190*H190,2)</f>
        <v>0</v>
      </c>
      <c r="BL190" s="15" t="s">
        <v>228</v>
      </c>
      <c r="BM190" s="137" t="s">
        <v>378</v>
      </c>
    </row>
    <row r="191" spans="2:65" s="1" customFormat="1" ht="16.5" customHeight="1">
      <c r="B191" s="125"/>
      <c r="C191" s="126" t="s">
        <v>379</v>
      </c>
      <c r="D191" s="126" t="s">
        <v>144</v>
      </c>
      <c r="E191" s="127" t="s">
        <v>380</v>
      </c>
      <c r="F191" s="128" t="s">
        <v>381</v>
      </c>
      <c r="G191" s="129" t="s">
        <v>165</v>
      </c>
      <c r="H191" s="130">
        <v>4</v>
      </c>
      <c r="I191" s="131"/>
      <c r="J191" s="132">
        <f>ROUND(I191*H191,2)</f>
        <v>0</v>
      </c>
      <c r="K191" s="128" t="s">
        <v>148</v>
      </c>
      <c r="L191" s="30"/>
      <c r="M191" s="133" t="s">
        <v>3</v>
      </c>
      <c r="N191" s="134" t="s">
        <v>47</v>
      </c>
      <c r="P191" s="135">
        <f>O191*H191</f>
        <v>0</v>
      </c>
      <c r="Q191" s="135">
        <v>1.8E-3</v>
      </c>
      <c r="R191" s="135">
        <f>Q191*H191</f>
        <v>7.1999999999999998E-3</v>
      </c>
      <c r="S191" s="135">
        <v>0</v>
      </c>
      <c r="T191" s="136">
        <f>S191*H191</f>
        <v>0</v>
      </c>
      <c r="AR191" s="137" t="s">
        <v>228</v>
      </c>
      <c r="AT191" s="137" t="s">
        <v>144</v>
      </c>
      <c r="AU191" s="137" t="s">
        <v>86</v>
      </c>
      <c r="AY191" s="15" t="s">
        <v>141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5" t="s">
        <v>84</v>
      </c>
      <c r="BK191" s="138">
        <f>ROUND(I191*H191,2)</f>
        <v>0</v>
      </c>
      <c r="BL191" s="15" t="s">
        <v>228</v>
      </c>
      <c r="BM191" s="137" t="s">
        <v>382</v>
      </c>
    </row>
    <row r="192" spans="2:65" s="1" customFormat="1">
      <c r="B192" s="30"/>
      <c r="D192" s="139" t="s">
        <v>151</v>
      </c>
      <c r="F192" s="140" t="s">
        <v>383</v>
      </c>
      <c r="I192" s="141"/>
      <c r="L192" s="30"/>
      <c r="M192" s="142"/>
      <c r="T192" s="51"/>
      <c r="AT192" s="15" t="s">
        <v>151</v>
      </c>
      <c r="AU192" s="15" t="s">
        <v>86</v>
      </c>
    </row>
    <row r="193" spans="2:65" s="1" customFormat="1" ht="16.5" customHeight="1">
      <c r="B193" s="125"/>
      <c r="C193" s="143" t="s">
        <v>384</v>
      </c>
      <c r="D193" s="143" t="s">
        <v>182</v>
      </c>
      <c r="E193" s="144" t="s">
        <v>385</v>
      </c>
      <c r="F193" s="145" t="s">
        <v>386</v>
      </c>
      <c r="G193" s="146" t="s">
        <v>178</v>
      </c>
      <c r="H193" s="147">
        <v>4</v>
      </c>
      <c r="I193" s="148"/>
      <c r="J193" s="149">
        <f>ROUND(I193*H193,2)</f>
        <v>0</v>
      </c>
      <c r="K193" s="145" t="s">
        <v>148</v>
      </c>
      <c r="L193" s="150"/>
      <c r="M193" s="151" t="s">
        <v>3</v>
      </c>
      <c r="N193" s="152" t="s">
        <v>47</v>
      </c>
      <c r="P193" s="135">
        <f>O193*H193</f>
        <v>0</v>
      </c>
      <c r="Q193" s="135">
        <v>2.5000000000000001E-3</v>
      </c>
      <c r="R193" s="135">
        <f>Q193*H193</f>
        <v>0.01</v>
      </c>
      <c r="S193" s="135">
        <v>0</v>
      </c>
      <c r="T193" s="136">
        <f>S193*H193</f>
        <v>0</v>
      </c>
      <c r="AR193" s="137" t="s">
        <v>311</v>
      </c>
      <c r="AT193" s="137" t="s">
        <v>182</v>
      </c>
      <c r="AU193" s="137" t="s">
        <v>86</v>
      </c>
      <c r="AY193" s="15" t="s">
        <v>141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5" t="s">
        <v>84</v>
      </c>
      <c r="BK193" s="138">
        <f>ROUND(I193*H193,2)</f>
        <v>0</v>
      </c>
      <c r="BL193" s="15" t="s">
        <v>228</v>
      </c>
      <c r="BM193" s="137" t="s">
        <v>387</v>
      </c>
    </row>
    <row r="194" spans="2:65" s="11" customFormat="1" ht="22.9" customHeight="1">
      <c r="B194" s="113"/>
      <c r="D194" s="114" t="s">
        <v>75</v>
      </c>
      <c r="E194" s="123" t="s">
        <v>388</v>
      </c>
      <c r="F194" s="123" t="s">
        <v>389</v>
      </c>
      <c r="I194" s="116"/>
      <c r="J194" s="124">
        <f>BK194</f>
        <v>0</v>
      </c>
      <c r="L194" s="113"/>
      <c r="M194" s="118"/>
      <c r="P194" s="119">
        <f>SUM(P195:P204)</f>
        <v>0</v>
      </c>
      <c r="R194" s="119">
        <f>SUM(R195:R204)</f>
        <v>3.0400000000000002E-3</v>
      </c>
      <c r="T194" s="120">
        <f>SUM(T195:T204)</f>
        <v>0</v>
      </c>
      <c r="AR194" s="114" t="s">
        <v>86</v>
      </c>
      <c r="AT194" s="121" t="s">
        <v>75</v>
      </c>
      <c r="AU194" s="121" t="s">
        <v>84</v>
      </c>
      <c r="AY194" s="114" t="s">
        <v>141</v>
      </c>
      <c r="BK194" s="122">
        <f>SUM(BK195:BK204)</f>
        <v>0</v>
      </c>
    </row>
    <row r="195" spans="2:65" s="1" customFormat="1" ht="16.5" customHeight="1">
      <c r="B195" s="125"/>
      <c r="C195" s="126" t="s">
        <v>390</v>
      </c>
      <c r="D195" s="126" t="s">
        <v>144</v>
      </c>
      <c r="E195" s="127" t="s">
        <v>391</v>
      </c>
      <c r="F195" s="128" t="s">
        <v>392</v>
      </c>
      <c r="G195" s="129" t="s">
        <v>178</v>
      </c>
      <c r="H195" s="130">
        <v>2</v>
      </c>
      <c r="I195" s="131"/>
      <c r="J195" s="132">
        <f>ROUND(I195*H195,2)</f>
        <v>0</v>
      </c>
      <c r="K195" s="128" t="s">
        <v>148</v>
      </c>
      <c r="L195" s="30"/>
      <c r="M195" s="133" t="s">
        <v>3</v>
      </c>
      <c r="N195" s="134" t="s">
        <v>47</v>
      </c>
      <c r="P195" s="135">
        <f>O195*H195</f>
        <v>0</v>
      </c>
      <c r="Q195" s="135">
        <v>6.0000000000000002E-5</v>
      </c>
      <c r="R195" s="135">
        <f>Q195*H195</f>
        <v>1.2E-4</v>
      </c>
      <c r="S195" s="135">
        <v>0</v>
      </c>
      <c r="T195" s="136">
        <f>S195*H195</f>
        <v>0</v>
      </c>
      <c r="AR195" s="137" t="s">
        <v>228</v>
      </c>
      <c r="AT195" s="137" t="s">
        <v>144</v>
      </c>
      <c r="AU195" s="137" t="s">
        <v>86</v>
      </c>
      <c r="AY195" s="15" t="s">
        <v>141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5" t="s">
        <v>84</v>
      </c>
      <c r="BK195" s="138">
        <f>ROUND(I195*H195,2)</f>
        <v>0</v>
      </c>
      <c r="BL195" s="15" t="s">
        <v>228</v>
      </c>
      <c r="BM195" s="137" t="s">
        <v>393</v>
      </c>
    </row>
    <row r="196" spans="2:65" s="1" customFormat="1">
      <c r="B196" s="30"/>
      <c r="D196" s="139" t="s">
        <v>151</v>
      </c>
      <c r="F196" s="140" t="s">
        <v>394</v>
      </c>
      <c r="I196" s="141"/>
      <c r="L196" s="30"/>
      <c r="M196" s="142"/>
      <c r="T196" s="51"/>
      <c r="AT196" s="15" t="s">
        <v>151</v>
      </c>
      <c r="AU196" s="15" t="s">
        <v>86</v>
      </c>
    </row>
    <row r="197" spans="2:65" s="1" customFormat="1" ht="24.2" customHeight="1">
      <c r="B197" s="125"/>
      <c r="C197" s="126" t="s">
        <v>395</v>
      </c>
      <c r="D197" s="126" t="s">
        <v>144</v>
      </c>
      <c r="E197" s="127" t="s">
        <v>396</v>
      </c>
      <c r="F197" s="128" t="s">
        <v>397</v>
      </c>
      <c r="G197" s="129" t="s">
        <v>178</v>
      </c>
      <c r="H197" s="130">
        <v>2</v>
      </c>
      <c r="I197" s="131"/>
      <c r="J197" s="132">
        <f>ROUND(I197*H197,2)</f>
        <v>0</v>
      </c>
      <c r="K197" s="128" t="s">
        <v>148</v>
      </c>
      <c r="L197" s="30"/>
      <c r="M197" s="133" t="s">
        <v>3</v>
      </c>
      <c r="N197" s="134" t="s">
        <v>47</v>
      </c>
      <c r="P197" s="135">
        <f>O197*H197</f>
        <v>0</v>
      </c>
      <c r="Q197" s="135">
        <v>1.3999999999999999E-4</v>
      </c>
      <c r="R197" s="135">
        <f>Q197*H197</f>
        <v>2.7999999999999998E-4</v>
      </c>
      <c r="S197" s="135">
        <v>0</v>
      </c>
      <c r="T197" s="136">
        <f>S197*H197</f>
        <v>0</v>
      </c>
      <c r="AR197" s="137" t="s">
        <v>228</v>
      </c>
      <c r="AT197" s="137" t="s">
        <v>144</v>
      </c>
      <c r="AU197" s="137" t="s">
        <v>86</v>
      </c>
      <c r="AY197" s="15" t="s">
        <v>141</v>
      </c>
      <c r="BE197" s="138">
        <f>IF(N197="základní",J197,0)</f>
        <v>0</v>
      </c>
      <c r="BF197" s="138">
        <f>IF(N197="snížená",J197,0)</f>
        <v>0</v>
      </c>
      <c r="BG197" s="138">
        <f>IF(N197="zákl. přenesená",J197,0)</f>
        <v>0</v>
      </c>
      <c r="BH197" s="138">
        <f>IF(N197="sníž. přenesená",J197,0)</f>
        <v>0</v>
      </c>
      <c r="BI197" s="138">
        <f>IF(N197="nulová",J197,0)</f>
        <v>0</v>
      </c>
      <c r="BJ197" s="15" t="s">
        <v>84</v>
      </c>
      <c r="BK197" s="138">
        <f>ROUND(I197*H197,2)</f>
        <v>0</v>
      </c>
      <c r="BL197" s="15" t="s">
        <v>228</v>
      </c>
      <c r="BM197" s="137" t="s">
        <v>398</v>
      </c>
    </row>
    <row r="198" spans="2:65" s="1" customFormat="1">
      <c r="B198" s="30"/>
      <c r="D198" s="139" t="s">
        <v>151</v>
      </c>
      <c r="F198" s="140" t="s">
        <v>399</v>
      </c>
      <c r="I198" s="141"/>
      <c r="L198" s="30"/>
      <c r="M198" s="142"/>
      <c r="T198" s="51"/>
      <c r="AT198" s="15" t="s">
        <v>151</v>
      </c>
      <c r="AU198" s="15" t="s">
        <v>86</v>
      </c>
    </row>
    <row r="199" spans="2:65" s="1" customFormat="1" ht="16.5" customHeight="1">
      <c r="B199" s="125"/>
      <c r="C199" s="126" t="s">
        <v>400</v>
      </c>
      <c r="D199" s="126" t="s">
        <v>144</v>
      </c>
      <c r="E199" s="127" t="s">
        <v>401</v>
      </c>
      <c r="F199" s="128" t="s">
        <v>402</v>
      </c>
      <c r="G199" s="129" t="s">
        <v>178</v>
      </c>
      <c r="H199" s="130">
        <v>2</v>
      </c>
      <c r="I199" s="131"/>
      <c r="J199" s="132">
        <f>ROUND(I199*H199,2)</f>
        <v>0</v>
      </c>
      <c r="K199" s="128" t="s">
        <v>148</v>
      </c>
      <c r="L199" s="30"/>
      <c r="M199" s="133" t="s">
        <v>3</v>
      </c>
      <c r="N199" s="134" t="s">
        <v>47</v>
      </c>
      <c r="P199" s="135">
        <f>O199*H199</f>
        <v>0</v>
      </c>
      <c r="Q199" s="135">
        <v>2.5000000000000001E-4</v>
      </c>
      <c r="R199" s="135">
        <f>Q199*H199</f>
        <v>5.0000000000000001E-4</v>
      </c>
      <c r="S199" s="135">
        <v>0</v>
      </c>
      <c r="T199" s="136">
        <f>S199*H199</f>
        <v>0</v>
      </c>
      <c r="AR199" s="137" t="s">
        <v>228</v>
      </c>
      <c r="AT199" s="137" t="s">
        <v>144</v>
      </c>
      <c r="AU199" s="137" t="s">
        <v>86</v>
      </c>
      <c r="AY199" s="15" t="s">
        <v>141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5" t="s">
        <v>84</v>
      </c>
      <c r="BK199" s="138">
        <f>ROUND(I199*H199,2)</f>
        <v>0</v>
      </c>
      <c r="BL199" s="15" t="s">
        <v>228</v>
      </c>
      <c r="BM199" s="137" t="s">
        <v>403</v>
      </c>
    </row>
    <row r="200" spans="2:65" s="1" customFormat="1">
      <c r="B200" s="30"/>
      <c r="D200" s="139" t="s">
        <v>151</v>
      </c>
      <c r="F200" s="140" t="s">
        <v>404</v>
      </c>
      <c r="I200" s="141"/>
      <c r="L200" s="30"/>
      <c r="M200" s="142"/>
      <c r="T200" s="51"/>
      <c r="AT200" s="15" t="s">
        <v>151</v>
      </c>
      <c r="AU200" s="15" t="s">
        <v>86</v>
      </c>
    </row>
    <row r="201" spans="2:65" s="1" customFormat="1" ht="21.75" customHeight="1">
      <c r="B201" s="125"/>
      <c r="C201" s="126" t="s">
        <v>405</v>
      </c>
      <c r="D201" s="126" t="s">
        <v>144</v>
      </c>
      <c r="E201" s="127" t="s">
        <v>406</v>
      </c>
      <c r="F201" s="128" t="s">
        <v>407</v>
      </c>
      <c r="G201" s="129" t="s">
        <v>178</v>
      </c>
      <c r="H201" s="130">
        <v>2</v>
      </c>
      <c r="I201" s="131"/>
      <c r="J201" s="132">
        <f>ROUND(I201*H201,2)</f>
        <v>0</v>
      </c>
      <c r="K201" s="128" t="s">
        <v>148</v>
      </c>
      <c r="L201" s="30"/>
      <c r="M201" s="133" t="s">
        <v>3</v>
      </c>
      <c r="N201" s="134" t="s">
        <v>47</v>
      </c>
      <c r="P201" s="135">
        <f>O201*H201</f>
        <v>0</v>
      </c>
      <c r="Q201" s="135">
        <v>8.5999999999999998E-4</v>
      </c>
      <c r="R201" s="135">
        <f>Q201*H201</f>
        <v>1.72E-3</v>
      </c>
      <c r="S201" s="135">
        <v>0</v>
      </c>
      <c r="T201" s="136">
        <f>S201*H201</f>
        <v>0</v>
      </c>
      <c r="AR201" s="137" t="s">
        <v>228</v>
      </c>
      <c r="AT201" s="137" t="s">
        <v>144</v>
      </c>
      <c r="AU201" s="137" t="s">
        <v>86</v>
      </c>
      <c r="AY201" s="15" t="s">
        <v>141</v>
      </c>
      <c r="BE201" s="138">
        <f>IF(N201="základní",J201,0)</f>
        <v>0</v>
      </c>
      <c r="BF201" s="138">
        <f>IF(N201="snížená",J201,0)</f>
        <v>0</v>
      </c>
      <c r="BG201" s="138">
        <f>IF(N201="zákl. přenesená",J201,0)</f>
        <v>0</v>
      </c>
      <c r="BH201" s="138">
        <f>IF(N201="sníž. přenesená",J201,0)</f>
        <v>0</v>
      </c>
      <c r="BI201" s="138">
        <f>IF(N201="nulová",J201,0)</f>
        <v>0</v>
      </c>
      <c r="BJ201" s="15" t="s">
        <v>84</v>
      </c>
      <c r="BK201" s="138">
        <f>ROUND(I201*H201,2)</f>
        <v>0</v>
      </c>
      <c r="BL201" s="15" t="s">
        <v>228</v>
      </c>
      <c r="BM201" s="137" t="s">
        <v>408</v>
      </c>
    </row>
    <row r="202" spans="2:65" s="1" customFormat="1">
      <c r="B202" s="30"/>
      <c r="D202" s="139" t="s">
        <v>151</v>
      </c>
      <c r="F202" s="140" t="s">
        <v>409</v>
      </c>
      <c r="I202" s="141"/>
      <c r="L202" s="30"/>
      <c r="M202" s="142"/>
      <c r="T202" s="51"/>
      <c r="AT202" s="15" t="s">
        <v>151</v>
      </c>
      <c r="AU202" s="15" t="s">
        <v>86</v>
      </c>
    </row>
    <row r="203" spans="2:65" s="1" customFormat="1" ht="16.5" customHeight="1">
      <c r="B203" s="125"/>
      <c r="C203" s="126" t="s">
        <v>410</v>
      </c>
      <c r="D203" s="126" t="s">
        <v>144</v>
      </c>
      <c r="E203" s="127" t="s">
        <v>411</v>
      </c>
      <c r="F203" s="128" t="s">
        <v>412</v>
      </c>
      <c r="G203" s="129" t="s">
        <v>178</v>
      </c>
      <c r="H203" s="130">
        <v>2</v>
      </c>
      <c r="I203" s="131"/>
      <c r="J203" s="132">
        <f>ROUND(I203*H203,2)</f>
        <v>0</v>
      </c>
      <c r="K203" s="128" t="s">
        <v>148</v>
      </c>
      <c r="L203" s="30"/>
      <c r="M203" s="133" t="s">
        <v>3</v>
      </c>
      <c r="N203" s="134" t="s">
        <v>47</v>
      </c>
      <c r="P203" s="135">
        <f>O203*H203</f>
        <v>0</v>
      </c>
      <c r="Q203" s="135">
        <v>2.1000000000000001E-4</v>
      </c>
      <c r="R203" s="135">
        <f>Q203*H203</f>
        <v>4.2000000000000002E-4</v>
      </c>
      <c r="S203" s="135">
        <v>0</v>
      </c>
      <c r="T203" s="136">
        <f>S203*H203</f>
        <v>0</v>
      </c>
      <c r="AR203" s="137" t="s">
        <v>228</v>
      </c>
      <c r="AT203" s="137" t="s">
        <v>144</v>
      </c>
      <c r="AU203" s="137" t="s">
        <v>86</v>
      </c>
      <c r="AY203" s="15" t="s">
        <v>141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5" t="s">
        <v>84</v>
      </c>
      <c r="BK203" s="138">
        <f>ROUND(I203*H203,2)</f>
        <v>0</v>
      </c>
      <c r="BL203" s="15" t="s">
        <v>228</v>
      </c>
      <c r="BM203" s="137" t="s">
        <v>413</v>
      </c>
    </row>
    <row r="204" spans="2:65" s="1" customFormat="1">
      <c r="B204" s="30"/>
      <c r="D204" s="139" t="s">
        <v>151</v>
      </c>
      <c r="F204" s="140" t="s">
        <v>414</v>
      </c>
      <c r="I204" s="141"/>
      <c r="L204" s="30"/>
      <c r="M204" s="142"/>
      <c r="T204" s="51"/>
      <c r="AT204" s="15" t="s">
        <v>151</v>
      </c>
      <c r="AU204" s="15" t="s">
        <v>86</v>
      </c>
    </row>
    <row r="205" spans="2:65" s="11" customFormat="1" ht="22.9" customHeight="1">
      <c r="B205" s="113"/>
      <c r="D205" s="114" t="s">
        <v>75</v>
      </c>
      <c r="E205" s="123" t="s">
        <v>415</v>
      </c>
      <c r="F205" s="123" t="s">
        <v>416</v>
      </c>
      <c r="I205" s="116"/>
      <c r="J205" s="124">
        <f>BK205</f>
        <v>0</v>
      </c>
      <c r="L205" s="113"/>
      <c r="M205" s="118"/>
      <c r="P205" s="119">
        <f>SUM(P206:P215)</f>
        <v>0</v>
      </c>
      <c r="R205" s="119">
        <f>SUM(R206:R215)</f>
        <v>4.0599999999999997E-2</v>
      </c>
      <c r="T205" s="120">
        <f>SUM(T206:T215)</f>
        <v>4.7600000000000003E-2</v>
      </c>
      <c r="AR205" s="114" t="s">
        <v>86</v>
      </c>
      <c r="AT205" s="121" t="s">
        <v>75</v>
      </c>
      <c r="AU205" s="121" t="s">
        <v>84</v>
      </c>
      <c r="AY205" s="114" t="s">
        <v>141</v>
      </c>
      <c r="BK205" s="122">
        <f>SUM(BK206:BK215)</f>
        <v>0</v>
      </c>
    </row>
    <row r="206" spans="2:65" s="1" customFormat="1" ht="16.5" customHeight="1">
      <c r="B206" s="125"/>
      <c r="C206" s="126" t="s">
        <v>417</v>
      </c>
      <c r="D206" s="126" t="s">
        <v>144</v>
      </c>
      <c r="E206" s="127" t="s">
        <v>418</v>
      </c>
      <c r="F206" s="128" t="s">
        <v>419</v>
      </c>
      <c r="G206" s="129" t="s">
        <v>165</v>
      </c>
      <c r="H206" s="130">
        <v>2</v>
      </c>
      <c r="I206" s="131"/>
      <c r="J206" s="132">
        <f>ROUND(I206*H206,2)</f>
        <v>0</v>
      </c>
      <c r="K206" s="128" t="s">
        <v>148</v>
      </c>
      <c r="L206" s="30"/>
      <c r="M206" s="133" t="s">
        <v>3</v>
      </c>
      <c r="N206" s="134" t="s">
        <v>47</v>
      </c>
      <c r="P206" s="135">
        <f>O206*H206</f>
        <v>0</v>
      </c>
      <c r="Q206" s="135">
        <v>0</v>
      </c>
      <c r="R206" s="135">
        <f>Q206*H206</f>
        <v>0</v>
      </c>
      <c r="S206" s="135">
        <v>2.3800000000000002E-2</v>
      </c>
      <c r="T206" s="136">
        <f>S206*H206</f>
        <v>4.7600000000000003E-2</v>
      </c>
      <c r="AR206" s="137" t="s">
        <v>228</v>
      </c>
      <c r="AT206" s="137" t="s">
        <v>144</v>
      </c>
      <c r="AU206" s="137" t="s">
        <v>86</v>
      </c>
      <c r="AY206" s="15" t="s">
        <v>141</v>
      </c>
      <c r="BE206" s="138">
        <f>IF(N206="základní",J206,0)</f>
        <v>0</v>
      </c>
      <c r="BF206" s="138">
        <f>IF(N206="snížená",J206,0)</f>
        <v>0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5" t="s">
        <v>84</v>
      </c>
      <c r="BK206" s="138">
        <f>ROUND(I206*H206,2)</f>
        <v>0</v>
      </c>
      <c r="BL206" s="15" t="s">
        <v>228</v>
      </c>
      <c r="BM206" s="137" t="s">
        <v>420</v>
      </c>
    </row>
    <row r="207" spans="2:65" s="1" customFormat="1">
      <c r="B207" s="30"/>
      <c r="D207" s="139" t="s">
        <v>151</v>
      </c>
      <c r="F207" s="140" t="s">
        <v>421</v>
      </c>
      <c r="I207" s="141"/>
      <c r="L207" s="30"/>
      <c r="M207" s="142"/>
      <c r="T207" s="51"/>
      <c r="AT207" s="15" t="s">
        <v>151</v>
      </c>
      <c r="AU207" s="15" t="s">
        <v>86</v>
      </c>
    </row>
    <row r="208" spans="2:65" s="1" customFormat="1" ht="16.5" customHeight="1">
      <c r="B208" s="125"/>
      <c r="C208" s="126" t="s">
        <v>422</v>
      </c>
      <c r="D208" s="126" t="s">
        <v>144</v>
      </c>
      <c r="E208" s="127" t="s">
        <v>423</v>
      </c>
      <c r="F208" s="128" t="s">
        <v>424</v>
      </c>
      <c r="G208" s="129" t="s">
        <v>165</v>
      </c>
      <c r="H208" s="130">
        <v>1</v>
      </c>
      <c r="I208" s="131"/>
      <c r="J208" s="132">
        <f>ROUND(I208*H208,2)</f>
        <v>0</v>
      </c>
      <c r="K208" s="128" t="s">
        <v>148</v>
      </c>
      <c r="L208" s="30"/>
      <c r="M208" s="133" t="s">
        <v>3</v>
      </c>
      <c r="N208" s="134" t="s">
        <v>47</v>
      </c>
      <c r="P208" s="135">
        <f>O208*H208</f>
        <v>0</v>
      </c>
      <c r="Q208" s="135">
        <v>2.0999999999999999E-3</v>
      </c>
      <c r="R208" s="135">
        <f>Q208*H208</f>
        <v>2.0999999999999999E-3</v>
      </c>
      <c r="S208" s="135">
        <v>0</v>
      </c>
      <c r="T208" s="136">
        <f>S208*H208</f>
        <v>0</v>
      </c>
      <c r="AR208" s="137" t="s">
        <v>228</v>
      </c>
      <c r="AT208" s="137" t="s">
        <v>144</v>
      </c>
      <c r="AU208" s="137" t="s">
        <v>86</v>
      </c>
      <c r="AY208" s="15" t="s">
        <v>141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5" t="s">
        <v>84</v>
      </c>
      <c r="BK208" s="138">
        <f>ROUND(I208*H208,2)</f>
        <v>0</v>
      </c>
      <c r="BL208" s="15" t="s">
        <v>228</v>
      </c>
      <c r="BM208" s="137" t="s">
        <v>425</v>
      </c>
    </row>
    <row r="209" spans="2:65" s="1" customFormat="1">
      <c r="B209" s="30"/>
      <c r="D209" s="139" t="s">
        <v>151</v>
      </c>
      <c r="F209" s="140" t="s">
        <v>426</v>
      </c>
      <c r="I209" s="141"/>
      <c r="L209" s="30"/>
      <c r="M209" s="142"/>
      <c r="T209" s="51"/>
      <c r="AT209" s="15" t="s">
        <v>151</v>
      </c>
      <c r="AU209" s="15" t="s">
        <v>86</v>
      </c>
    </row>
    <row r="210" spans="2:65" s="1" customFormat="1" ht="16.5" customHeight="1">
      <c r="B210" s="125"/>
      <c r="C210" s="143" t="s">
        <v>427</v>
      </c>
      <c r="D210" s="143" t="s">
        <v>182</v>
      </c>
      <c r="E210" s="144" t="s">
        <v>428</v>
      </c>
      <c r="F210" s="145" t="s">
        <v>429</v>
      </c>
      <c r="G210" s="146" t="s">
        <v>178</v>
      </c>
      <c r="H210" s="147">
        <v>1</v>
      </c>
      <c r="I210" s="148"/>
      <c r="J210" s="149">
        <f>ROUND(I210*H210,2)</f>
        <v>0</v>
      </c>
      <c r="K210" s="145" t="s">
        <v>148</v>
      </c>
      <c r="L210" s="150"/>
      <c r="M210" s="151" t="s">
        <v>3</v>
      </c>
      <c r="N210" s="152" t="s">
        <v>47</v>
      </c>
      <c r="P210" s="135">
        <f>O210*H210</f>
        <v>0</v>
      </c>
      <c r="Q210" s="135">
        <v>1.41E-2</v>
      </c>
      <c r="R210" s="135">
        <f>Q210*H210</f>
        <v>1.41E-2</v>
      </c>
      <c r="S210" s="135">
        <v>0</v>
      </c>
      <c r="T210" s="136">
        <f>S210*H210</f>
        <v>0</v>
      </c>
      <c r="AR210" s="137" t="s">
        <v>311</v>
      </c>
      <c r="AT210" s="137" t="s">
        <v>182</v>
      </c>
      <c r="AU210" s="137" t="s">
        <v>86</v>
      </c>
      <c r="AY210" s="15" t="s">
        <v>141</v>
      </c>
      <c r="BE210" s="138">
        <f>IF(N210="základní",J210,0)</f>
        <v>0</v>
      </c>
      <c r="BF210" s="138">
        <f>IF(N210="snížená",J210,0)</f>
        <v>0</v>
      </c>
      <c r="BG210" s="138">
        <f>IF(N210="zákl. přenesená",J210,0)</f>
        <v>0</v>
      </c>
      <c r="BH210" s="138">
        <f>IF(N210="sníž. přenesená",J210,0)</f>
        <v>0</v>
      </c>
      <c r="BI210" s="138">
        <f>IF(N210="nulová",J210,0)</f>
        <v>0</v>
      </c>
      <c r="BJ210" s="15" t="s">
        <v>84</v>
      </c>
      <c r="BK210" s="138">
        <f>ROUND(I210*H210,2)</f>
        <v>0</v>
      </c>
      <c r="BL210" s="15" t="s">
        <v>228</v>
      </c>
      <c r="BM210" s="137" t="s">
        <v>430</v>
      </c>
    </row>
    <row r="211" spans="2:65" s="1" customFormat="1" ht="16.5" customHeight="1">
      <c r="B211" s="125"/>
      <c r="C211" s="126" t="s">
        <v>431</v>
      </c>
      <c r="D211" s="126" t="s">
        <v>144</v>
      </c>
      <c r="E211" s="127" t="s">
        <v>432</v>
      </c>
      <c r="F211" s="128" t="s">
        <v>433</v>
      </c>
      <c r="G211" s="129" t="s">
        <v>165</v>
      </c>
      <c r="H211" s="130">
        <v>1</v>
      </c>
      <c r="I211" s="131"/>
      <c r="J211" s="132">
        <f>ROUND(I211*H211,2)</f>
        <v>0</v>
      </c>
      <c r="K211" s="128" t="s">
        <v>148</v>
      </c>
      <c r="L211" s="30"/>
      <c r="M211" s="133" t="s">
        <v>3</v>
      </c>
      <c r="N211" s="134" t="s">
        <v>47</v>
      </c>
      <c r="P211" s="135">
        <f>O211*H211</f>
        <v>0</v>
      </c>
      <c r="Q211" s="135">
        <v>2.0999999999999999E-3</v>
      </c>
      <c r="R211" s="135">
        <f>Q211*H211</f>
        <v>2.0999999999999999E-3</v>
      </c>
      <c r="S211" s="135">
        <v>0</v>
      </c>
      <c r="T211" s="136">
        <f>S211*H211</f>
        <v>0</v>
      </c>
      <c r="AR211" s="137" t="s">
        <v>228</v>
      </c>
      <c r="AT211" s="137" t="s">
        <v>144</v>
      </c>
      <c r="AU211" s="137" t="s">
        <v>86</v>
      </c>
      <c r="AY211" s="15" t="s">
        <v>141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5" t="s">
        <v>84</v>
      </c>
      <c r="BK211" s="138">
        <f>ROUND(I211*H211,2)</f>
        <v>0</v>
      </c>
      <c r="BL211" s="15" t="s">
        <v>228</v>
      </c>
      <c r="BM211" s="137" t="s">
        <v>434</v>
      </c>
    </row>
    <row r="212" spans="2:65" s="1" customFormat="1">
      <c r="B212" s="30"/>
      <c r="D212" s="139" t="s">
        <v>151</v>
      </c>
      <c r="F212" s="140" t="s">
        <v>435</v>
      </c>
      <c r="I212" s="141"/>
      <c r="L212" s="30"/>
      <c r="M212" s="142"/>
      <c r="T212" s="51"/>
      <c r="AT212" s="15" t="s">
        <v>151</v>
      </c>
      <c r="AU212" s="15" t="s">
        <v>86</v>
      </c>
    </row>
    <row r="213" spans="2:65" s="1" customFormat="1" ht="16.5" customHeight="1">
      <c r="B213" s="125"/>
      <c r="C213" s="143" t="s">
        <v>436</v>
      </c>
      <c r="D213" s="143" t="s">
        <v>182</v>
      </c>
      <c r="E213" s="144" t="s">
        <v>437</v>
      </c>
      <c r="F213" s="145" t="s">
        <v>438</v>
      </c>
      <c r="G213" s="146" t="s">
        <v>178</v>
      </c>
      <c r="H213" s="147">
        <v>1</v>
      </c>
      <c r="I213" s="148"/>
      <c r="J213" s="149">
        <f>ROUND(I213*H213,2)</f>
        <v>0</v>
      </c>
      <c r="K213" s="145" t="s">
        <v>148</v>
      </c>
      <c r="L213" s="150"/>
      <c r="M213" s="151" t="s">
        <v>3</v>
      </c>
      <c r="N213" s="152" t="s">
        <v>47</v>
      </c>
      <c r="P213" s="135">
        <f>O213*H213</f>
        <v>0</v>
      </c>
      <c r="Q213" s="135">
        <v>2.23E-2</v>
      </c>
      <c r="R213" s="135">
        <f>Q213*H213</f>
        <v>2.23E-2</v>
      </c>
      <c r="S213" s="135">
        <v>0</v>
      </c>
      <c r="T213" s="136">
        <f>S213*H213</f>
        <v>0</v>
      </c>
      <c r="AR213" s="137" t="s">
        <v>311</v>
      </c>
      <c r="AT213" s="137" t="s">
        <v>182</v>
      </c>
      <c r="AU213" s="137" t="s">
        <v>86</v>
      </c>
      <c r="AY213" s="15" t="s">
        <v>141</v>
      </c>
      <c r="BE213" s="138">
        <f>IF(N213="základní",J213,0)</f>
        <v>0</v>
      </c>
      <c r="BF213" s="138">
        <f>IF(N213="snížená",J213,0)</f>
        <v>0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5" t="s">
        <v>84</v>
      </c>
      <c r="BK213" s="138">
        <f>ROUND(I213*H213,2)</f>
        <v>0</v>
      </c>
      <c r="BL213" s="15" t="s">
        <v>228</v>
      </c>
      <c r="BM213" s="137" t="s">
        <v>439</v>
      </c>
    </row>
    <row r="214" spans="2:65" s="1" customFormat="1" ht="24.2" customHeight="1">
      <c r="B214" s="125"/>
      <c r="C214" s="126" t="s">
        <v>440</v>
      </c>
      <c r="D214" s="126" t="s">
        <v>144</v>
      </c>
      <c r="E214" s="127" t="s">
        <v>441</v>
      </c>
      <c r="F214" s="128" t="s">
        <v>442</v>
      </c>
      <c r="G214" s="129" t="s">
        <v>165</v>
      </c>
      <c r="H214" s="130">
        <v>1</v>
      </c>
      <c r="I214" s="131"/>
      <c r="J214" s="132">
        <f>ROUND(I214*H214,2)</f>
        <v>0</v>
      </c>
      <c r="K214" s="128" t="s">
        <v>148</v>
      </c>
      <c r="L214" s="30"/>
      <c r="M214" s="133" t="s">
        <v>3</v>
      </c>
      <c r="N214" s="134" t="s">
        <v>47</v>
      </c>
      <c r="P214" s="135">
        <f>O214*H214</f>
        <v>0</v>
      </c>
      <c r="Q214" s="135">
        <v>0</v>
      </c>
      <c r="R214" s="135">
        <f>Q214*H214</f>
        <v>0</v>
      </c>
      <c r="S214" s="135">
        <v>0</v>
      </c>
      <c r="T214" s="136">
        <f>S214*H214</f>
        <v>0</v>
      </c>
      <c r="AR214" s="137" t="s">
        <v>228</v>
      </c>
      <c r="AT214" s="137" t="s">
        <v>144</v>
      </c>
      <c r="AU214" s="137" t="s">
        <v>86</v>
      </c>
      <c r="AY214" s="15" t="s">
        <v>141</v>
      </c>
      <c r="BE214" s="138">
        <f>IF(N214="základní",J214,0)</f>
        <v>0</v>
      </c>
      <c r="BF214" s="138">
        <f>IF(N214="snížená",J214,0)</f>
        <v>0</v>
      </c>
      <c r="BG214" s="138">
        <f>IF(N214="zákl. přenesená",J214,0)</f>
        <v>0</v>
      </c>
      <c r="BH214" s="138">
        <f>IF(N214="sníž. přenesená",J214,0)</f>
        <v>0</v>
      </c>
      <c r="BI214" s="138">
        <f>IF(N214="nulová",J214,0)</f>
        <v>0</v>
      </c>
      <c r="BJ214" s="15" t="s">
        <v>84</v>
      </c>
      <c r="BK214" s="138">
        <f>ROUND(I214*H214,2)</f>
        <v>0</v>
      </c>
      <c r="BL214" s="15" t="s">
        <v>228</v>
      </c>
      <c r="BM214" s="137" t="s">
        <v>443</v>
      </c>
    </row>
    <row r="215" spans="2:65" s="1" customFormat="1">
      <c r="B215" s="30"/>
      <c r="D215" s="139" t="s">
        <v>151</v>
      </c>
      <c r="F215" s="140" t="s">
        <v>444</v>
      </c>
      <c r="I215" s="141"/>
      <c r="L215" s="30"/>
      <c r="M215" s="142"/>
      <c r="T215" s="51"/>
      <c r="AT215" s="15" t="s">
        <v>151</v>
      </c>
      <c r="AU215" s="15" t="s">
        <v>86</v>
      </c>
    </row>
    <row r="216" spans="2:65" s="11" customFormat="1" ht="22.9" customHeight="1">
      <c r="B216" s="113"/>
      <c r="D216" s="114" t="s">
        <v>75</v>
      </c>
      <c r="E216" s="123" t="s">
        <v>445</v>
      </c>
      <c r="F216" s="123" t="s">
        <v>446</v>
      </c>
      <c r="I216" s="116"/>
      <c r="J216" s="124">
        <f>BK216</f>
        <v>0</v>
      </c>
      <c r="L216" s="113"/>
      <c r="M216" s="118"/>
      <c r="P216" s="119">
        <f>SUM(P217:P227)</f>
        <v>0</v>
      </c>
      <c r="R216" s="119">
        <f>SUM(R217:R227)</f>
        <v>6.2750000000000011E-3</v>
      </c>
      <c r="T216" s="120">
        <f>SUM(T217:T227)</f>
        <v>0</v>
      </c>
      <c r="AR216" s="114" t="s">
        <v>86</v>
      </c>
      <c r="AT216" s="121" t="s">
        <v>75</v>
      </c>
      <c r="AU216" s="121" t="s">
        <v>84</v>
      </c>
      <c r="AY216" s="114" t="s">
        <v>141</v>
      </c>
      <c r="BK216" s="122">
        <f>SUM(BK217:BK227)</f>
        <v>0</v>
      </c>
    </row>
    <row r="217" spans="2:65" s="1" customFormat="1" ht="24.2" customHeight="1">
      <c r="B217" s="125"/>
      <c r="C217" s="126" t="s">
        <v>447</v>
      </c>
      <c r="D217" s="126" t="s">
        <v>144</v>
      </c>
      <c r="E217" s="127" t="s">
        <v>448</v>
      </c>
      <c r="F217" s="128" t="s">
        <v>449</v>
      </c>
      <c r="G217" s="129" t="s">
        <v>263</v>
      </c>
      <c r="H217" s="130">
        <v>100</v>
      </c>
      <c r="I217" s="131"/>
      <c r="J217" s="132">
        <f>ROUND(I217*H217,2)</f>
        <v>0</v>
      </c>
      <c r="K217" s="128" t="s">
        <v>148</v>
      </c>
      <c r="L217" s="30"/>
      <c r="M217" s="133" t="s">
        <v>3</v>
      </c>
      <c r="N217" s="134" t="s">
        <v>47</v>
      </c>
      <c r="P217" s="135">
        <f>O217*H217</f>
        <v>0</v>
      </c>
      <c r="Q217" s="135">
        <v>0</v>
      </c>
      <c r="R217" s="135">
        <f>Q217*H217</f>
        <v>0</v>
      </c>
      <c r="S217" s="135">
        <v>0</v>
      </c>
      <c r="T217" s="136">
        <f>S217*H217</f>
        <v>0</v>
      </c>
      <c r="AR217" s="137" t="s">
        <v>228</v>
      </c>
      <c r="AT217" s="137" t="s">
        <v>144</v>
      </c>
      <c r="AU217" s="137" t="s">
        <v>86</v>
      </c>
      <c r="AY217" s="15" t="s">
        <v>141</v>
      </c>
      <c r="BE217" s="138">
        <f>IF(N217="základní",J217,0)</f>
        <v>0</v>
      </c>
      <c r="BF217" s="138">
        <f>IF(N217="snížená",J217,0)</f>
        <v>0</v>
      </c>
      <c r="BG217" s="138">
        <f>IF(N217="zákl. přenesená",J217,0)</f>
        <v>0</v>
      </c>
      <c r="BH217" s="138">
        <f>IF(N217="sníž. přenesená",J217,0)</f>
        <v>0</v>
      </c>
      <c r="BI217" s="138">
        <f>IF(N217="nulová",J217,0)</f>
        <v>0</v>
      </c>
      <c r="BJ217" s="15" t="s">
        <v>84</v>
      </c>
      <c r="BK217" s="138">
        <f>ROUND(I217*H217,2)</f>
        <v>0</v>
      </c>
      <c r="BL217" s="15" t="s">
        <v>228</v>
      </c>
      <c r="BM217" s="137" t="s">
        <v>450</v>
      </c>
    </row>
    <row r="218" spans="2:65" s="1" customFormat="1">
      <c r="B218" s="30"/>
      <c r="D218" s="139" t="s">
        <v>151</v>
      </c>
      <c r="F218" s="140" t="s">
        <v>451</v>
      </c>
      <c r="I218" s="141"/>
      <c r="L218" s="30"/>
      <c r="M218" s="142"/>
      <c r="T218" s="51"/>
      <c r="AT218" s="15" t="s">
        <v>151</v>
      </c>
      <c r="AU218" s="15" t="s">
        <v>86</v>
      </c>
    </row>
    <row r="219" spans="2:65" s="1" customFormat="1" ht="16.5" customHeight="1">
      <c r="B219" s="125"/>
      <c r="C219" s="143" t="s">
        <v>452</v>
      </c>
      <c r="D219" s="143" t="s">
        <v>182</v>
      </c>
      <c r="E219" s="144" t="s">
        <v>453</v>
      </c>
      <c r="F219" s="145" t="s">
        <v>454</v>
      </c>
      <c r="G219" s="146" t="s">
        <v>263</v>
      </c>
      <c r="H219" s="147">
        <v>115</v>
      </c>
      <c r="I219" s="148"/>
      <c r="J219" s="149">
        <f>ROUND(I219*H219,2)</f>
        <v>0</v>
      </c>
      <c r="K219" s="145" t="s">
        <v>148</v>
      </c>
      <c r="L219" s="150"/>
      <c r="M219" s="151" t="s">
        <v>3</v>
      </c>
      <c r="N219" s="152" t="s">
        <v>47</v>
      </c>
      <c r="P219" s="135">
        <f>O219*H219</f>
        <v>0</v>
      </c>
      <c r="Q219" s="135">
        <v>1.0000000000000001E-5</v>
      </c>
      <c r="R219" s="135">
        <f>Q219*H219</f>
        <v>1.1500000000000002E-3</v>
      </c>
      <c r="S219" s="135">
        <v>0</v>
      </c>
      <c r="T219" s="136">
        <f>S219*H219</f>
        <v>0</v>
      </c>
      <c r="AR219" s="137" t="s">
        <v>311</v>
      </c>
      <c r="AT219" s="137" t="s">
        <v>182</v>
      </c>
      <c r="AU219" s="137" t="s">
        <v>86</v>
      </c>
      <c r="AY219" s="15" t="s">
        <v>141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5" t="s">
        <v>84</v>
      </c>
      <c r="BK219" s="138">
        <f>ROUND(I219*H219,2)</f>
        <v>0</v>
      </c>
      <c r="BL219" s="15" t="s">
        <v>228</v>
      </c>
      <c r="BM219" s="137" t="s">
        <v>455</v>
      </c>
    </row>
    <row r="220" spans="2:65" s="12" customFormat="1">
      <c r="B220" s="153"/>
      <c r="D220" s="154" t="s">
        <v>456</v>
      </c>
      <c r="F220" s="155" t="s">
        <v>457</v>
      </c>
      <c r="H220" s="156">
        <v>115</v>
      </c>
      <c r="I220" s="157"/>
      <c r="L220" s="153"/>
      <c r="M220" s="158"/>
      <c r="T220" s="159"/>
      <c r="AT220" s="160" t="s">
        <v>456</v>
      </c>
      <c r="AU220" s="160" t="s">
        <v>86</v>
      </c>
      <c r="AV220" s="12" t="s">
        <v>86</v>
      </c>
      <c r="AW220" s="12" t="s">
        <v>4</v>
      </c>
      <c r="AX220" s="12" t="s">
        <v>84</v>
      </c>
      <c r="AY220" s="160" t="s">
        <v>141</v>
      </c>
    </row>
    <row r="221" spans="2:65" s="1" customFormat="1" ht="24.2" customHeight="1">
      <c r="B221" s="125"/>
      <c r="C221" s="126" t="s">
        <v>458</v>
      </c>
      <c r="D221" s="126" t="s">
        <v>144</v>
      </c>
      <c r="E221" s="127" t="s">
        <v>459</v>
      </c>
      <c r="F221" s="128" t="s">
        <v>460</v>
      </c>
      <c r="G221" s="129" t="s">
        <v>263</v>
      </c>
      <c r="H221" s="130">
        <v>50</v>
      </c>
      <c r="I221" s="131"/>
      <c r="J221" s="132">
        <f>ROUND(I221*H221,2)</f>
        <v>0</v>
      </c>
      <c r="K221" s="128" t="s">
        <v>148</v>
      </c>
      <c r="L221" s="30"/>
      <c r="M221" s="133" t="s">
        <v>3</v>
      </c>
      <c r="N221" s="134" t="s">
        <v>47</v>
      </c>
      <c r="P221" s="135">
        <f>O221*H221</f>
        <v>0</v>
      </c>
      <c r="Q221" s="135">
        <v>0</v>
      </c>
      <c r="R221" s="135">
        <f>Q221*H221</f>
        <v>0</v>
      </c>
      <c r="S221" s="135">
        <v>0</v>
      </c>
      <c r="T221" s="136">
        <f>S221*H221</f>
        <v>0</v>
      </c>
      <c r="AR221" s="137" t="s">
        <v>228</v>
      </c>
      <c r="AT221" s="137" t="s">
        <v>144</v>
      </c>
      <c r="AU221" s="137" t="s">
        <v>86</v>
      </c>
      <c r="AY221" s="15" t="s">
        <v>141</v>
      </c>
      <c r="BE221" s="138">
        <f>IF(N221="základní",J221,0)</f>
        <v>0</v>
      </c>
      <c r="BF221" s="138">
        <f>IF(N221="snížená",J221,0)</f>
        <v>0</v>
      </c>
      <c r="BG221" s="138">
        <f>IF(N221="zákl. přenesená",J221,0)</f>
        <v>0</v>
      </c>
      <c r="BH221" s="138">
        <f>IF(N221="sníž. přenesená",J221,0)</f>
        <v>0</v>
      </c>
      <c r="BI221" s="138">
        <f>IF(N221="nulová",J221,0)</f>
        <v>0</v>
      </c>
      <c r="BJ221" s="15" t="s">
        <v>84</v>
      </c>
      <c r="BK221" s="138">
        <f>ROUND(I221*H221,2)</f>
        <v>0</v>
      </c>
      <c r="BL221" s="15" t="s">
        <v>228</v>
      </c>
      <c r="BM221" s="137" t="s">
        <v>461</v>
      </c>
    </row>
    <row r="222" spans="2:65" s="1" customFormat="1">
      <c r="B222" s="30"/>
      <c r="D222" s="139" t="s">
        <v>151</v>
      </c>
      <c r="F222" s="140" t="s">
        <v>462</v>
      </c>
      <c r="I222" s="141"/>
      <c r="L222" s="30"/>
      <c r="M222" s="142"/>
      <c r="T222" s="51"/>
      <c r="AT222" s="15" t="s">
        <v>151</v>
      </c>
      <c r="AU222" s="15" t="s">
        <v>86</v>
      </c>
    </row>
    <row r="223" spans="2:65" s="1" customFormat="1" ht="16.5" customHeight="1">
      <c r="B223" s="125"/>
      <c r="C223" s="143" t="s">
        <v>463</v>
      </c>
      <c r="D223" s="143" t="s">
        <v>182</v>
      </c>
      <c r="E223" s="144" t="s">
        <v>464</v>
      </c>
      <c r="F223" s="145" t="s">
        <v>465</v>
      </c>
      <c r="G223" s="146" t="s">
        <v>263</v>
      </c>
      <c r="H223" s="147">
        <v>57.5</v>
      </c>
      <c r="I223" s="148"/>
      <c r="J223" s="149">
        <f>ROUND(I223*H223,2)</f>
        <v>0</v>
      </c>
      <c r="K223" s="145" t="s">
        <v>148</v>
      </c>
      <c r="L223" s="150"/>
      <c r="M223" s="151" t="s">
        <v>3</v>
      </c>
      <c r="N223" s="152" t="s">
        <v>47</v>
      </c>
      <c r="P223" s="135">
        <f>O223*H223</f>
        <v>0</v>
      </c>
      <c r="Q223" s="135">
        <v>1.0000000000000001E-5</v>
      </c>
      <c r="R223" s="135">
        <f>Q223*H223</f>
        <v>5.750000000000001E-4</v>
      </c>
      <c r="S223" s="135">
        <v>0</v>
      </c>
      <c r="T223" s="136">
        <f>S223*H223</f>
        <v>0</v>
      </c>
      <c r="AR223" s="137" t="s">
        <v>311</v>
      </c>
      <c r="AT223" s="137" t="s">
        <v>182</v>
      </c>
      <c r="AU223" s="137" t="s">
        <v>86</v>
      </c>
      <c r="AY223" s="15" t="s">
        <v>141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5" t="s">
        <v>84</v>
      </c>
      <c r="BK223" s="138">
        <f>ROUND(I223*H223,2)</f>
        <v>0</v>
      </c>
      <c r="BL223" s="15" t="s">
        <v>228</v>
      </c>
      <c r="BM223" s="137" t="s">
        <v>466</v>
      </c>
    </row>
    <row r="224" spans="2:65" s="12" customFormat="1">
      <c r="B224" s="153"/>
      <c r="D224" s="154" t="s">
        <v>456</v>
      </c>
      <c r="F224" s="155" t="s">
        <v>467</v>
      </c>
      <c r="H224" s="156">
        <v>57.5</v>
      </c>
      <c r="I224" s="157"/>
      <c r="L224" s="153"/>
      <c r="M224" s="158"/>
      <c r="T224" s="159"/>
      <c r="AT224" s="160" t="s">
        <v>456</v>
      </c>
      <c r="AU224" s="160" t="s">
        <v>86</v>
      </c>
      <c r="AV224" s="12" t="s">
        <v>86</v>
      </c>
      <c r="AW224" s="12" t="s">
        <v>4</v>
      </c>
      <c r="AX224" s="12" t="s">
        <v>84</v>
      </c>
      <c r="AY224" s="160" t="s">
        <v>141</v>
      </c>
    </row>
    <row r="225" spans="2:65" s="1" customFormat="1" ht="24.2" customHeight="1">
      <c r="B225" s="125"/>
      <c r="C225" s="126" t="s">
        <v>468</v>
      </c>
      <c r="D225" s="126" t="s">
        <v>144</v>
      </c>
      <c r="E225" s="127" t="s">
        <v>469</v>
      </c>
      <c r="F225" s="128" t="s">
        <v>470</v>
      </c>
      <c r="G225" s="129" t="s">
        <v>178</v>
      </c>
      <c r="H225" s="130">
        <v>7</v>
      </c>
      <c r="I225" s="131"/>
      <c r="J225" s="132">
        <f>ROUND(I225*H225,2)</f>
        <v>0</v>
      </c>
      <c r="K225" s="128" t="s">
        <v>148</v>
      </c>
      <c r="L225" s="30"/>
      <c r="M225" s="133" t="s">
        <v>3</v>
      </c>
      <c r="N225" s="134" t="s">
        <v>47</v>
      </c>
      <c r="P225" s="135">
        <f>O225*H225</f>
        <v>0</v>
      </c>
      <c r="Q225" s="135">
        <v>0</v>
      </c>
      <c r="R225" s="135">
        <f>Q225*H225</f>
        <v>0</v>
      </c>
      <c r="S225" s="135">
        <v>0</v>
      </c>
      <c r="T225" s="136">
        <f>S225*H225</f>
        <v>0</v>
      </c>
      <c r="AR225" s="137" t="s">
        <v>228</v>
      </c>
      <c r="AT225" s="137" t="s">
        <v>144</v>
      </c>
      <c r="AU225" s="137" t="s">
        <v>86</v>
      </c>
      <c r="AY225" s="15" t="s">
        <v>141</v>
      </c>
      <c r="BE225" s="138">
        <f>IF(N225="základní",J225,0)</f>
        <v>0</v>
      </c>
      <c r="BF225" s="138">
        <f>IF(N225="snížená",J225,0)</f>
        <v>0</v>
      </c>
      <c r="BG225" s="138">
        <f>IF(N225="zákl. přenesená",J225,0)</f>
        <v>0</v>
      </c>
      <c r="BH225" s="138">
        <f>IF(N225="sníž. přenesená",J225,0)</f>
        <v>0</v>
      </c>
      <c r="BI225" s="138">
        <f>IF(N225="nulová",J225,0)</f>
        <v>0</v>
      </c>
      <c r="BJ225" s="15" t="s">
        <v>84</v>
      </c>
      <c r="BK225" s="138">
        <f>ROUND(I225*H225,2)</f>
        <v>0</v>
      </c>
      <c r="BL225" s="15" t="s">
        <v>228</v>
      </c>
      <c r="BM225" s="137" t="s">
        <v>471</v>
      </c>
    </row>
    <row r="226" spans="2:65" s="1" customFormat="1">
      <c r="B226" s="30"/>
      <c r="D226" s="139" t="s">
        <v>151</v>
      </c>
      <c r="F226" s="140" t="s">
        <v>472</v>
      </c>
      <c r="I226" s="141"/>
      <c r="L226" s="30"/>
      <c r="M226" s="142"/>
      <c r="T226" s="51"/>
      <c r="AT226" s="15" t="s">
        <v>151</v>
      </c>
      <c r="AU226" s="15" t="s">
        <v>86</v>
      </c>
    </row>
    <row r="227" spans="2:65" s="1" customFormat="1" ht="16.5" customHeight="1">
      <c r="B227" s="125"/>
      <c r="C227" s="143" t="s">
        <v>473</v>
      </c>
      <c r="D227" s="143" t="s">
        <v>182</v>
      </c>
      <c r="E227" s="144" t="s">
        <v>474</v>
      </c>
      <c r="F227" s="145" t="s">
        <v>475</v>
      </c>
      <c r="G227" s="146" t="s">
        <v>178</v>
      </c>
      <c r="H227" s="147">
        <v>7</v>
      </c>
      <c r="I227" s="148"/>
      <c r="J227" s="149">
        <f>ROUND(I227*H227,2)</f>
        <v>0</v>
      </c>
      <c r="K227" s="145" t="s">
        <v>148</v>
      </c>
      <c r="L227" s="150"/>
      <c r="M227" s="151" t="s">
        <v>3</v>
      </c>
      <c r="N227" s="152" t="s">
        <v>47</v>
      </c>
      <c r="P227" s="135">
        <f>O227*H227</f>
        <v>0</v>
      </c>
      <c r="Q227" s="135">
        <v>6.4999999999999997E-4</v>
      </c>
      <c r="R227" s="135">
        <f>Q227*H227</f>
        <v>4.5500000000000002E-3</v>
      </c>
      <c r="S227" s="135">
        <v>0</v>
      </c>
      <c r="T227" s="136">
        <f>S227*H227</f>
        <v>0</v>
      </c>
      <c r="AR227" s="137" t="s">
        <v>311</v>
      </c>
      <c r="AT227" s="137" t="s">
        <v>182</v>
      </c>
      <c r="AU227" s="137" t="s">
        <v>86</v>
      </c>
      <c r="AY227" s="15" t="s">
        <v>141</v>
      </c>
      <c r="BE227" s="138">
        <f>IF(N227="základní",J227,0)</f>
        <v>0</v>
      </c>
      <c r="BF227" s="138">
        <f>IF(N227="snížená",J227,0)</f>
        <v>0</v>
      </c>
      <c r="BG227" s="138">
        <f>IF(N227="zákl. přenesená",J227,0)</f>
        <v>0</v>
      </c>
      <c r="BH227" s="138">
        <f>IF(N227="sníž. přenesená",J227,0)</f>
        <v>0</v>
      </c>
      <c r="BI227" s="138">
        <f>IF(N227="nulová",J227,0)</f>
        <v>0</v>
      </c>
      <c r="BJ227" s="15" t="s">
        <v>84</v>
      </c>
      <c r="BK227" s="138">
        <f>ROUND(I227*H227,2)</f>
        <v>0</v>
      </c>
      <c r="BL227" s="15" t="s">
        <v>228</v>
      </c>
      <c r="BM227" s="137" t="s">
        <v>476</v>
      </c>
    </row>
    <row r="228" spans="2:65" s="11" customFormat="1" ht="22.9" customHeight="1">
      <c r="B228" s="113"/>
      <c r="D228" s="114" t="s">
        <v>75</v>
      </c>
      <c r="E228" s="123" t="s">
        <v>477</v>
      </c>
      <c r="F228" s="123" t="s">
        <v>478</v>
      </c>
      <c r="I228" s="116"/>
      <c r="J228" s="124">
        <f>BK228</f>
        <v>0</v>
      </c>
      <c r="L228" s="113"/>
      <c r="M228" s="118"/>
      <c r="P228" s="119">
        <f>SUM(P229:P231)</f>
        <v>0</v>
      </c>
      <c r="R228" s="119">
        <f>SUM(R229:R231)</f>
        <v>1.0200000000000001E-3</v>
      </c>
      <c r="T228" s="120">
        <f>SUM(T229:T231)</f>
        <v>0</v>
      </c>
      <c r="AR228" s="114" t="s">
        <v>86</v>
      </c>
      <c r="AT228" s="121" t="s">
        <v>75</v>
      </c>
      <c r="AU228" s="121" t="s">
        <v>84</v>
      </c>
      <c r="AY228" s="114" t="s">
        <v>141</v>
      </c>
      <c r="BK228" s="122">
        <f>SUM(BK229:BK231)</f>
        <v>0</v>
      </c>
    </row>
    <row r="229" spans="2:65" s="1" customFormat="1" ht="16.5" customHeight="1">
      <c r="B229" s="125"/>
      <c r="C229" s="126" t="s">
        <v>479</v>
      </c>
      <c r="D229" s="126" t="s">
        <v>144</v>
      </c>
      <c r="E229" s="127" t="s">
        <v>480</v>
      </c>
      <c r="F229" s="128" t="s">
        <v>481</v>
      </c>
      <c r="G229" s="129" t="s">
        <v>178</v>
      </c>
      <c r="H229" s="130">
        <v>1</v>
      </c>
      <c r="I229" s="131"/>
      <c r="J229" s="132">
        <f>ROUND(I229*H229,2)</f>
        <v>0</v>
      </c>
      <c r="K229" s="128" t="s">
        <v>148</v>
      </c>
      <c r="L229" s="30"/>
      <c r="M229" s="133" t="s">
        <v>3</v>
      </c>
      <c r="N229" s="134" t="s">
        <v>47</v>
      </c>
      <c r="P229" s="135">
        <f>O229*H229</f>
        <v>0</v>
      </c>
      <c r="Q229" s="135">
        <v>0</v>
      </c>
      <c r="R229" s="135">
        <f>Q229*H229</f>
        <v>0</v>
      </c>
      <c r="S229" s="135">
        <v>0</v>
      </c>
      <c r="T229" s="136">
        <f>S229*H229</f>
        <v>0</v>
      </c>
      <c r="AR229" s="137" t="s">
        <v>228</v>
      </c>
      <c r="AT229" s="137" t="s">
        <v>144</v>
      </c>
      <c r="AU229" s="137" t="s">
        <v>86</v>
      </c>
      <c r="AY229" s="15" t="s">
        <v>141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5" t="s">
        <v>84</v>
      </c>
      <c r="BK229" s="138">
        <f>ROUND(I229*H229,2)</f>
        <v>0</v>
      </c>
      <c r="BL229" s="15" t="s">
        <v>228</v>
      </c>
      <c r="BM229" s="137" t="s">
        <v>482</v>
      </c>
    </row>
    <row r="230" spans="2:65" s="1" customFormat="1">
      <c r="B230" s="30"/>
      <c r="D230" s="139" t="s">
        <v>151</v>
      </c>
      <c r="F230" s="140" t="s">
        <v>483</v>
      </c>
      <c r="I230" s="141"/>
      <c r="L230" s="30"/>
      <c r="M230" s="142"/>
      <c r="T230" s="51"/>
      <c r="AT230" s="15" t="s">
        <v>151</v>
      </c>
      <c r="AU230" s="15" t="s">
        <v>86</v>
      </c>
    </row>
    <row r="231" spans="2:65" s="1" customFormat="1" ht="16.5" customHeight="1">
      <c r="B231" s="125"/>
      <c r="C231" s="143" t="s">
        <v>484</v>
      </c>
      <c r="D231" s="143" t="s">
        <v>182</v>
      </c>
      <c r="E231" s="144" t="s">
        <v>485</v>
      </c>
      <c r="F231" s="145" t="s">
        <v>486</v>
      </c>
      <c r="G231" s="146" t="s">
        <v>178</v>
      </c>
      <c r="H231" s="147">
        <v>1</v>
      </c>
      <c r="I231" s="148"/>
      <c r="J231" s="149">
        <f>ROUND(I231*H231,2)</f>
        <v>0</v>
      </c>
      <c r="K231" s="145" t="s">
        <v>148</v>
      </c>
      <c r="L231" s="150"/>
      <c r="M231" s="151" t="s">
        <v>3</v>
      </c>
      <c r="N231" s="152" t="s">
        <v>47</v>
      </c>
      <c r="P231" s="135">
        <f>O231*H231</f>
        <v>0</v>
      </c>
      <c r="Q231" s="135">
        <v>1.0200000000000001E-3</v>
      </c>
      <c r="R231" s="135">
        <f>Q231*H231</f>
        <v>1.0200000000000001E-3</v>
      </c>
      <c r="S231" s="135">
        <v>0</v>
      </c>
      <c r="T231" s="136">
        <f>S231*H231</f>
        <v>0</v>
      </c>
      <c r="AR231" s="137" t="s">
        <v>311</v>
      </c>
      <c r="AT231" s="137" t="s">
        <v>182</v>
      </c>
      <c r="AU231" s="137" t="s">
        <v>86</v>
      </c>
      <c r="AY231" s="15" t="s">
        <v>141</v>
      </c>
      <c r="BE231" s="138">
        <f>IF(N231="základní",J231,0)</f>
        <v>0</v>
      </c>
      <c r="BF231" s="138">
        <f>IF(N231="snížená",J231,0)</f>
        <v>0</v>
      </c>
      <c r="BG231" s="138">
        <f>IF(N231="zákl. přenesená",J231,0)</f>
        <v>0</v>
      </c>
      <c r="BH231" s="138">
        <f>IF(N231="sníž. přenesená",J231,0)</f>
        <v>0</v>
      </c>
      <c r="BI231" s="138">
        <f>IF(N231="nulová",J231,0)</f>
        <v>0</v>
      </c>
      <c r="BJ231" s="15" t="s">
        <v>84</v>
      </c>
      <c r="BK231" s="138">
        <f>ROUND(I231*H231,2)</f>
        <v>0</v>
      </c>
      <c r="BL231" s="15" t="s">
        <v>228</v>
      </c>
      <c r="BM231" s="137" t="s">
        <v>487</v>
      </c>
    </row>
    <row r="232" spans="2:65" s="11" customFormat="1" ht="22.9" customHeight="1">
      <c r="B232" s="113"/>
      <c r="D232" s="114" t="s">
        <v>75</v>
      </c>
      <c r="E232" s="123" t="s">
        <v>488</v>
      </c>
      <c r="F232" s="123" t="s">
        <v>489</v>
      </c>
      <c r="I232" s="116"/>
      <c r="J232" s="124">
        <f>BK232</f>
        <v>0</v>
      </c>
      <c r="L232" s="113"/>
      <c r="M232" s="118"/>
      <c r="P232" s="119">
        <f>SUM(P233:P254)</f>
        <v>0</v>
      </c>
      <c r="R232" s="119">
        <f>SUM(R233:R254)</f>
        <v>1.8058910000000001</v>
      </c>
      <c r="T232" s="120">
        <f>SUM(T233:T254)</f>
        <v>0</v>
      </c>
      <c r="AR232" s="114" t="s">
        <v>86</v>
      </c>
      <c r="AT232" s="121" t="s">
        <v>75</v>
      </c>
      <c r="AU232" s="121" t="s">
        <v>84</v>
      </c>
      <c r="AY232" s="114" t="s">
        <v>141</v>
      </c>
      <c r="BK232" s="122">
        <f>SUM(BK233:BK254)</f>
        <v>0</v>
      </c>
    </row>
    <row r="233" spans="2:65" s="1" customFormat="1" ht="33" customHeight="1">
      <c r="B233" s="125"/>
      <c r="C233" s="126" t="s">
        <v>490</v>
      </c>
      <c r="D233" s="126" t="s">
        <v>144</v>
      </c>
      <c r="E233" s="127" t="s">
        <v>491</v>
      </c>
      <c r="F233" s="128" t="s">
        <v>492</v>
      </c>
      <c r="G233" s="129" t="s">
        <v>147</v>
      </c>
      <c r="H233" s="130">
        <v>10.199999999999999</v>
      </c>
      <c r="I233" s="131"/>
      <c r="J233" s="132">
        <f>ROUND(I233*H233,2)</f>
        <v>0</v>
      </c>
      <c r="K233" s="128" t="s">
        <v>148</v>
      </c>
      <c r="L233" s="30"/>
      <c r="M233" s="133" t="s">
        <v>3</v>
      </c>
      <c r="N233" s="134" t="s">
        <v>47</v>
      </c>
      <c r="P233" s="135">
        <f>O233*H233</f>
        <v>0</v>
      </c>
      <c r="Q233" s="135">
        <v>2.2450000000000001E-2</v>
      </c>
      <c r="R233" s="135">
        <f>Q233*H233</f>
        <v>0.22899</v>
      </c>
      <c r="S233" s="135">
        <v>0</v>
      </c>
      <c r="T233" s="136">
        <f>S233*H233</f>
        <v>0</v>
      </c>
      <c r="AR233" s="137" t="s">
        <v>228</v>
      </c>
      <c r="AT233" s="137" t="s">
        <v>144</v>
      </c>
      <c r="AU233" s="137" t="s">
        <v>86</v>
      </c>
      <c r="AY233" s="15" t="s">
        <v>141</v>
      </c>
      <c r="BE233" s="138">
        <f>IF(N233="základní",J233,0)</f>
        <v>0</v>
      </c>
      <c r="BF233" s="138">
        <f>IF(N233="snížená",J233,0)</f>
        <v>0</v>
      </c>
      <c r="BG233" s="138">
        <f>IF(N233="zákl. přenesená",J233,0)</f>
        <v>0</v>
      </c>
      <c r="BH233" s="138">
        <f>IF(N233="sníž. přenesená",J233,0)</f>
        <v>0</v>
      </c>
      <c r="BI233" s="138">
        <f>IF(N233="nulová",J233,0)</f>
        <v>0</v>
      </c>
      <c r="BJ233" s="15" t="s">
        <v>84</v>
      </c>
      <c r="BK233" s="138">
        <f>ROUND(I233*H233,2)</f>
        <v>0</v>
      </c>
      <c r="BL233" s="15" t="s">
        <v>228</v>
      </c>
      <c r="BM233" s="137" t="s">
        <v>493</v>
      </c>
    </row>
    <row r="234" spans="2:65" s="1" customFormat="1">
      <c r="B234" s="30"/>
      <c r="D234" s="139" t="s">
        <v>151</v>
      </c>
      <c r="F234" s="140" t="s">
        <v>494</v>
      </c>
      <c r="I234" s="141"/>
      <c r="L234" s="30"/>
      <c r="M234" s="142"/>
      <c r="T234" s="51"/>
      <c r="AT234" s="15" t="s">
        <v>151</v>
      </c>
      <c r="AU234" s="15" t="s">
        <v>86</v>
      </c>
    </row>
    <row r="235" spans="2:65" s="1" customFormat="1" ht="33" customHeight="1">
      <c r="B235" s="125"/>
      <c r="C235" s="126" t="s">
        <v>495</v>
      </c>
      <c r="D235" s="126" t="s">
        <v>144</v>
      </c>
      <c r="E235" s="127" t="s">
        <v>496</v>
      </c>
      <c r="F235" s="128" t="s">
        <v>497</v>
      </c>
      <c r="G235" s="129" t="s">
        <v>147</v>
      </c>
      <c r="H235" s="130">
        <v>22</v>
      </c>
      <c r="I235" s="131"/>
      <c r="J235" s="132">
        <f>ROUND(I235*H235,2)</f>
        <v>0</v>
      </c>
      <c r="K235" s="128" t="s">
        <v>148</v>
      </c>
      <c r="L235" s="30"/>
      <c r="M235" s="133" t="s">
        <v>3</v>
      </c>
      <c r="N235" s="134" t="s">
        <v>47</v>
      </c>
      <c r="P235" s="135">
        <f>O235*H235</f>
        <v>0</v>
      </c>
      <c r="Q235" s="135">
        <v>3.1809999999999998E-2</v>
      </c>
      <c r="R235" s="135">
        <f>Q235*H235</f>
        <v>0.69982</v>
      </c>
      <c r="S235" s="135">
        <v>0</v>
      </c>
      <c r="T235" s="136">
        <f>S235*H235</f>
        <v>0</v>
      </c>
      <c r="AR235" s="137" t="s">
        <v>228</v>
      </c>
      <c r="AT235" s="137" t="s">
        <v>144</v>
      </c>
      <c r="AU235" s="137" t="s">
        <v>86</v>
      </c>
      <c r="AY235" s="15" t="s">
        <v>141</v>
      </c>
      <c r="BE235" s="138">
        <f>IF(N235="základní",J235,0)</f>
        <v>0</v>
      </c>
      <c r="BF235" s="138">
        <f>IF(N235="snížená",J235,0)</f>
        <v>0</v>
      </c>
      <c r="BG235" s="138">
        <f>IF(N235="zákl. přenesená",J235,0)</f>
        <v>0</v>
      </c>
      <c r="BH235" s="138">
        <f>IF(N235="sníž. přenesená",J235,0)</f>
        <v>0</v>
      </c>
      <c r="BI235" s="138">
        <f>IF(N235="nulová",J235,0)</f>
        <v>0</v>
      </c>
      <c r="BJ235" s="15" t="s">
        <v>84</v>
      </c>
      <c r="BK235" s="138">
        <f>ROUND(I235*H235,2)</f>
        <v>0</v>
      </c>
      <c r="BL235" s="15" t="s">
        <v>228</v>
      </c>
      <c r="BM235" s="137" t="s">
        <v>498</v>
      </c>
    </row>
    <row r="236" spans="2:65" s="1" customFormat="1">
      <c r="B236" s="30"/>
      <c r="D236" s="139" t="s">
        <v>151</v>
      </c>
      <c r="F236" s="140" t="s">
        <v>499</v>
      </c>
      <c r="I236" s="141"/>
      <c r="L236" s="30"/>
      <c r="M236" s="142"/>
      <c r="T236" s="51"/>
      <c r="AT236" s="15" t="s">
        <v>151</v>
      </c>
      <c r="AU236" s="15" t="s">
        <v>86</v>
      </c>
    </row>
    <row r="237" spans="2:65" s="1" customFormat="1" ht="24.2" customHeight="1">
      <c r="B237" s="125"/>
      <c r="C237" s="126" t="s">
        <v>500</v>
      </c>
      <c r="D237" s="126" t="s">
        <v>144</v>
      </c>
      <c r="E237" s="127" t="s">
        <v>501</v>
      </c>
      <c r="F237" s="128" t="s">
        <v>502</v>
      </c>
      <c r="G237" s="129" t="s">
        <v>263</v>
      </c>
      <c r="H237" s="130">
        <v>3</v>
      </c>
      <c r="I237" s="131"/>
      <c r="J237" s="132">
        <f>ROUND(I237*H237,2)</f>
        <v>0</v>
      </c>
      <c r="K237" s="128" t="s">
        <v>148</v>
      </c>
      <c r="L237" s="30"/>
      <c r="M237" s="133" t="s">
        <v>3</v>
      </c>
      <c r="N237" s="134" t="s">
        <v>47</v>
      </c>
      <c r="P237" s="135">
        <f>O237*H237</f>
        <v>0</v>
      </c>
      <c r="Q237" s="135">
        <v>1.34E-3</v>
      </c>
      <c r="R237" s="135">
        <f>Q237*H237</f>
        <v>4.0200000000000001E-3</v>
      </c>
      <c r="S237" s="135">
        <v>0</v>
      </c>
      <c r="T237" s="136">
        <f>S237*H237</f>
        <v>0</v>
      </c>
      <c r="AR237" s="137" t="s">
        <v>228</v>
      </c>
      <c r="AT237" s="137" t="s">
        <v>144</v>
      </c>
      <c r="AU237" s="137" t="s">
        <v>86</v>
      </c>
      <c r="AY237" s="15" t="s">
        <v>141</v>
      </c>
      <c r="BE237" s="138">
        <f>IF(N237="základní",J237,0)</f>
        <v>0</v>
      </c>
      <c r="BF237" s="138">
        <f>IF(N237="snížená",J237,0)</f>
        <v>0</v>
      </c>
      <c r="BG237" s="138">
        <f>IF(N237="zákl. přenesená",J237,0)</f>
        <v>0</v>
      </c>
      <c r="BH237" s="138">
        <f>IF(N237="sníž. přenesená",J237,0)</f>
        <v>0</v>
      </c>
      <c r="BI237" s="138">
        <f>IF(N237="nulová",J237,0)</f>
        <v>0</v>
      </c>
      <c r="BJ237" s="15" t="s">
        <v>84</v>
      </c>
      <c r="BK237" s="138">
        <f>ROUND(I237*H237,2)</f>
        <v>0</v>
      </c>
      <c r="BL237" s="15" t="s">
        <v>228</v>
      </c>
      <c r="BM237" s="137" t="s">
        <v>503</v>
      </c>
    </row>
    <row r="238" spans="2:65" s="1" customFormat="1">
      <c r="B238" s="30"/>
      <c r="D238" s="139" t="s">
        <v>151</v>
      </c>
      <c r="F238" s="140" t="s">
        <v>504</v>
      </c>
      <c r="I238" s="141"/>
      <c r="L238" s="30"/>
      <c r="M238" s="142"/>
      <c r="T238" s="51"/>
      <c r="AT238" s="15" t="s">
        <v>151</v>
      </c>
      <c r="AU238" s="15" t="s">
        <v>86</v>
      </c>
    </row>
    <row r="239" spans="2:65" s="1" customFormat="1" ht="16.5" customHeight="1">
      <c r="B239" s="125"/>
      <c r="C239" s="143" t="s">
        <v>505</v>
      </c>
      <c r="D239" s="143" t="s">
        <v>182</v>
      </c>
      <c r="E239" s="144" t="s">
        <v>506</v>
      </c>
      <c r="F239" s="145" t="s">
        <v>507</v>
      </c>
      <c r="G239" s="146" t="s">
        <v>263</v>
      </c>
      <c r="H239" s="147">
        <v>3</v>
      </c>
      <c r="I239" s="148"/>
      <c r="J239" s="149">
        <f>ROUND(I239*H239,2)</f>
        <v>0</v>
      </c>
      <c r="K239" s="145" t="s">
        <v>148</v>
      </c>
      <c r="L239" s="150"/>
      <c r="M239" s="151" t="s">
        <v>3</v>
      </c>
      <c r="N239" s="152" t="s">
        <v>47</v>
      </c>
      <c r="P239" s="135">
        <f>O239*H239</f>
        <v>0</v>
      </c>
      <c r="Q239" s="135">
        <v>2.15E-3</v>
      </c>
      <c r="R239" s="135">
        <f>Q239*H239</f>
        <v>6.45E-3</v>
      </c>
      <c r="S239" s="135">
        <v>0</v>
      </c>
      <c r="T239" s="136">
        <f>S239*H239</f>
        <v>0</v>
      </c>
      <c r="AR239" s="137" t="s">
        <v>311</v>
      </c>
      <c r="AT239" s="137" t="s">
        <v>182</v>
      </c>
      <c r="AU239" s="137" t="s">
        <v>86</v>
      </c>
      <c r="AY239" s="15" t="s">
        <v>141</v>
      </c>
      <c r="BE239" s="138">
        <f>IF(N239="základní",J239,0)</f>
        <v>0</v>
      </c>
      <c r="BF239" s="138">
        <f>IF(N239="snížená",J239,0)</f>
        <v>0</v>
      </c>
      <c r="BG239" s="138">
        <f>IF(N239="zákl. přenesená",J239,0)</f>
        <v>0</v>
      </c>
      <c r="BH239" s="138">
        <f>IF(N239="sníž. přenesená",J239,0)</f>
        <v>0</v>
      </c>
      <c r="BI239" s="138">
        <f>IF(N239="nulová",J239,0)</f>
        <v>0</v>
      </c>
      <c r="BJ239" s="15" t="s">
        <v>84</v>
      </c>
      <c r="BK239" s="138">
        <f>ROUND(I239*H239,2)</f>
        <v>0</v>
      </c>
      <c r="BL239" s="15" t="s">
        <v>228</v>
      </c>
      <c r="BM239" s="137" t="s">
        <v>508</v>
      </c>
    </row>
    <row r="240" spans="2:65" s="1" customFormat="1" ht="24.2" customHeight="1">
      <c r="B240" s="125"/>
      <c r="C240" s="126" t="s">
        <v>509</v>
      </c>
      <c r="D240" s="126" t="s">
        <v>144</v>
      </c>
      <c r="E240" s="127" t="s">
        <v>510</v>
      </c>
      <c r="F240" s="128" t="s">
        <v>511</v>
      </c>
      <c r="G240" s="129" t="s">
        <v>263</v>
      </c>
      <c r="H240" s="130">
        <v>8</v>
      </c>
      <c r="I240" s="131"/>
      <c r="J240" s="132">
        <f>ROUND(I240*H240,2)</f>
        <v>0</v>
      </c>
      <c r="K240" s="128" t="s">
        <v>148</v>
      </c>
      <c r="L240" s="30"/>
      <c r="M240" s="133" t="s">
        <v>3</v>
      </c>
      <c r="N240" s="134" t="s">
        <v>47</v>
      </c>
      <c r="P240" s="135">
        <f>O240*H240</f>
        <v>0</v>
      </c>
      <c r="Q240" s="135">
        <v>9.6000000000000002E-4</v>
      </c>
      <c r="R240" s="135">
        <f>Q240*H240</f>
        <v>7.6800000000000002E-3</v>
      </c>
      <c r="S240" s="135">
        <v>0</v>
      </c>
      <c r="T240" s="136">
        <f>S240*H240</f>
        <v>0</v>
      </c>
      <c r="AR240" s="137" t="s">
        <v>228</v>
      </c>
      <c r="AT240" s="137" t="s">
        <v>144</v>
      </c>
      <c r="AU240" s="137" t="s">
        <v>86</v>
      </c>
      <c r="AY240" s="15" t="s">
        <v>141</v>
      </c>
      <c r="BE240" s="138">
        <f>IF(N240="základní",J240,0)</f>
        <v>0</v>
      </c>
      <c r="BF240" s="138">
        <f>IF(N240="snížená",J240,0)</f>
        <v>0</v>
      </c>
      <c r="BG240" s="138">
        <f>IF(N240="zákl. přenesená",J240,0)</f>
        <v>0</v>
      </c>
      <c r="BH240" s="138">
        <f>IF(N240="sníž. přenesená",J240,0)</f>
        <v>0</v>
      </c>
      <c r="BI240" s="138">
        <f>IF(N240="nulová",J240,0)</f>
        <v>0</v>
      </c>
      <c r="BJ240" s="15" t="s">
        <v>84</v>
      </c>
      <c r="BK240" s="138">
        <f>ROUND(I240*H240,2)</f>
        <v>0</v>
      </c>
      <c r="BL240" s="15" t="s">
        <v>228</v>
      </c>
      <c r="BM240" s="137" t="s">
        <v>512</v>
      </c>
    </row>
    <row r="241" spans="2:65" s="1" customFormat="1">
      <c r="B241" s="30"/>
      <c r="D241" s="139" t="s">
        <v>151</v>
      </c>
      <c r="F241" s="140" t="s">
        <v>513</v>
      </c>
      <c r="I241" s="141"/>
      <c r="L241" s="30"/>
      <c r="M241" s="142"/>
      <c r="T241" s="51"/>
      <c r="AT241" s="15" t="s">
        <v>151</v>
      </c>
      <c r="AU241" s="15" t="s">
        <v>86</v>
      </c>
    </row>
    <row r="242" spans="2:65" s="1" customFormat="1" ht="16.5" customHeight="1">
      <c r="B242" s="125"/>
      <c r="C242" s="143" t="s">
        <v>514</v>
      </c>
      <c r="D242" s="143" t="s">
        <v>182</v>
      </c>
      <c r="E242" s="144" t="s">
        <v>515</v>
      </c>
      <c r="F242" s="145" t="s">
        <v>516</v>
      </c>
      <c r="G242" s="146" t="s">
        <v>263</v>
      </c>
      <c r="H242" s="147">
        <v>8</v>
      </c>
      <c r="I242" s="148"/>
      <c r="J242" s="149">
        <f>ROUND(I242*H242,2)</f>
        <v>0</v>
      </c>
      <c r="K242" s="145" t="s">
        <v>148</v>
      </c>
      <c r="L242" s="150"/>
      <c r="M242" s="151" t="s">
        <v>3</v>
      </c>
      <c r="N242" s="152" t="s">
        <v>47</v>
      </c>
      <c r="P242" s="135">
        <f>O242*H242</f>
        <v>0</v>
      </c>
      <c r="Q242" s="135">
        <v>3.0999999999999999E-3</v>
      </c>
      <c r="R242" s="135">
        <f>Q242*H242</f>
        <v>2.4799999999999999E-2</v>
      </c>
      <c r="S242" s="135">
        <v>0</v>
      </c>
      <c r="T242" s="136">
        <f>S242*H242</f>
        <v>0</v>
      </c>
      <c r="AR242" s="137" t="s">
        <v>311</v>
      </c>
      <c r="AT242" s="137" t="s">
        <v>182</v>
      </c>
      <c r="AU242" s="137" t="s">
        <v>86</v>
      </c>
      <c r="AY242" s="15" t="s">
        <v>141</v>
      </c>
      <c r="BE242" s="138">
        <f>IF(N242="základní",J242,0)</f>
        <v>0</v>
      </c>
      <c r="BF242" s="138">
        <f>IF(N242="snížená",J242,0)</f>
        <v>0</v>
      </c>
      <c r="BG242" s="138">
        <f>IF(N242="zákl. přenesená",J242,0)</f>
        <v>0</v>
      </c>
      <c r="BH242" s="138">
        <f>IF(N242="sníž. přenesená",J242,0)</f>
        <v>0</v>
      </c>
      <c r="BI242" s="138">
        <f>IF(N242="nulová",J242,0)</f>
        <v>0</v>
      </c>
      <c r="BJ242" s="15" t="s">
        <v>84</v>
      </c>
      <c r="BK242" s="138">
        <f>ROUND(I242*H242,2)</f>
        <v>0</v>
      </c>
      <c r="BL242" s="15" t="s">
        <v>228</v>
      </c>
      <c r="BM242" s="137" t="s">
        <v>517</v>
      </c>
    </row>
    <row r="243" spans="2:65" s="1" customFormat="1" ht="37.9" customHeight="1">
      <c r="B243" s="125"/>
      <c r="C243" s="126" t="s">
        <v>518</v>
      </c>
      <c r="D243" s="126" t="s">
        <v>144</v>
      </c>
      <c r="E243" s="127" t="s">
        <v>519</v>
      </c>
      <c r="F243" s="128" t="s">
        <v>520</v>
      </c>
      <c r="G243" s="129" t="s">
        <v>147</v>
      </c>
      <c r="H243" s="130">
        <v>8</v>
      </c>
      <c r="I243" s="131"/>
      <c r="J243" s="132">
        <f>ROUND(I243*H243,2)</f>
        <v>0</v>
      </c>
      <c r="K243" s="128" t="s">
        <v>148</v>
      </c>
      <c r="L243" s="30"/>
      <c r="M243" s="133" t="s">
        <v>3</v>
      </c>
      <c r="N243" s="134" t="s">
        <v>47</v>
      </c>
      <c r="P243" s="135">
        <f>O243*H243</f>
        <v>0</v>
      </c>
      <c r="Q243" s="135">
        <v>2.964E-2</v>
      </c>
      <c r="R243" s="135">
        <f>Q243*H243</f>
        <v>0.23712</v>
      </c>
      <c r="S243" s="135">
        <v>0</v>
      </c>
      <c r="T243" s="136">
        <f>S243*H243</f>
        <v>0</v>
      </c>
      <c r="AR243" s="137" t="s">
        <v>228</v>
      </c>
      <c r="AT243" s="137" t="s">
        <v>144</v>
      </c>
      <c r="AU243" s="137" t="s">
        <v>86</v>
      </c>
      <c r="AY243" s="15" t="s">
        <v>141</v>
      </c>
      <c r="BE243" s="138">
        <f>IF(N243="základní",J243,0)</f>
        <v>0</v>
      </c>
      <c r="BF243" s="138">
        <f>IF(N243="snížená",J243,0)</f>
        <v>0</v>
      </c>
      <c r="BG243" s="138">
        <f>IF(N243="zákl. přenesená",J243,0)</f>
        <v>0</v>
      </c>
      <c r="BH243" s="138">
        <f>IF(N243="sníž. přenesená",J243,0)</f>
        <v>0</v>
      </c>
      <c r="BI243" s="138">
        <f>IF(N243="nulová",J243,0)</f>
        <v>0</v>
      </c>
      <c r="BJ243" s="15" t="s">
        <v>84</v>
      </c>
      <c r="BK243" s="138">
        <f>ROUND(I243*H243,2)</f>
        <v>0</v>
      </c>
      <c r="BL243" s="15" t="s">
        <v>228</v>
      </c>
      <c r="BM243" s="137" t="s">
        <v>521</v>
      </c>
    </row>
    <row r="244" spans="2:65" s="1" customFormat="1">
      <c r="B244" s="30"/>
      <c r="D244" s="139" t="s">
        <v>151</v>
      </c>
      <c r="F244" s="140" t="s">
        <v>522</v>
      </c>
      <c r="I244" s="141"/>
      <c r="L244" s="30"/>
      <c r="M244" s="142"/>
      <c r="T244" s="51"/>
      <c r="AT244" s="15" t="s">
        <v>151</v>
      </c>
      <c r="AU244" s="15" t="s">
        <v>86</v>
      </c>
    </row>
    <row r="245" spans="2:65" s="1" customFormat="1" ht="21.75" customHeight="1">
      <c r="B245" s="125"/>
      <c r="C245" s="143" t="s">
        <v>523</v>
      </c>
      <c r="D245" s="143" t="s">
        <v>182</v>
      </c>
      <c r="E245" s="144" t="s">
        <v>524</v>
      </c>
      <c r="F245" s="145" t="s">
        <v>525</v>
      </c>
      <c r="G245" s="146" t="s">
        <v>178</v>
      </c>
      <c r="H245" s="147">
        <v>8</v>
      </c>
      <c r="I245" s="148"/>
      <c r="J245" s="149">
        <f>ROUND(I245*H245,2)</f>
        <v>0</v>
      </c>
      <c r="K245" s="145" t="s">
        <v>148</v>
      </c>
      <c r="L245" s="150"/>
      <c r="M245" s="151" t="s">
        <v>3</v>
      </c>
      <c r="N245" s="152" t="s">
        <v>47</v>
      </c>
      <c r="P245" s="135">
        <f>O245*H245</f>
        <v>0</v>
      </c>
      <c r="Q245" s="135">
        <v>1.44E-2</v>
      </c>
      <c r="R245" s="135">
        <f>Q245*H245</f>
        <v>0.1152</v>
      </c>
      <c r="S245" s="135">
        <v>0</v>
      </c>
      <c r="T245" s="136">
        <f>S245*H245</f>
        <v>0</v>
      </c>
      <c r="AR245" s="137" t="s">
        <v>311</v>
      </c>
      <c r="AT245" s="137" t="s">
        <v>182</v>
      </c>
      <c r="AU245" s="137" t="s">
        <v>86</v>
      </c>
      <c r="AY245" s="15" t="s">
        <v>141</v>
      </c>
      <c r="BE245" s="138">
        <f>IF(N245="základní",J245,0)</f>
        <v>0</v>
      </c>
      <c r="BF245" s="138">
        <f>IF(N245="snížená",J245,0)</f>
        <v>0</v>
      </c>
      <c r="BG245" s="138">
        <f>IF(N245="zákl. přenesená",J245,0)</f>
        <v>0</v>
      </c>
      <c r="BH245" s="138">
        <f>IF(N245="sníž. přenesená",J245,0)</f>
        <v>0</v>
      </c>
      <c r="BI245" s="138">
        <f>IF(N245="nulová",J245,0)</f>
        <v>0</v>
      </c>
      <c r="BJ245" s="15" t="s">
        <v>84</v>
      </c>
      <c r="BK245" s="138">
        <f>ROUND(I245*H245,2)</f>
        <v>0</v>
      </c>
      <c r="BL245" s="15" t="s">
        <v>228</v>
      </c>
      <c r="BM245" s="137" t="s">
        <v>526</v>
      </c>
    </row>
    <row r="246" spans="2:65" s="1" customFormat="1" ht="24.2" customHeight="1">
      <c r="B246" s="125"/>
      <c r="C246" s="126" t="s">
        <v>527</v>
      </c>
      <c r="D246" s="126" t="s">
        <v>144</v>
      </c>
      <c r="E246" s="127" t="s">
        <v>528</v>
      </c>
      <c r="F246" s="128" t="s">
        <v>529</v>
      </c>
      <c r="G246" s="129" t="s">
        <v>147</v>
      </c>
      <c r="H246" s="130">
        <v>25.9</v>
      </c>
      <c r="I246" s="131"/>
      <c r="J246" s="132">
        <f>ROUND(I246*H246,2)</f>
        <v>0</v>
      </c>
      <c r="K246" s="128" t="s">
        <v>148</v>
      </c>
      <c r="L246" s="30"/>
      <c r="M246" s="133" t="s">
        <v>3</v>
      </c>
      <c r="N246" s="134" t="s">
        <v>47</v>
      </c>
      <c r="P246" s="135">
        <f>O246*H246</f>
        <v>0</v>
      </c>
      <c r="Q246" s="135">
        <v>7.0499999999999998E-3</v>
      </c>
      <c r="R246" s="135">
        <f>Q246*H246</f>
        <v>0.18259499999999998</v>
      </c>
      <c r="S246" s="135">
        <v>0</v>
      </c>
      <c r="T246" s="136">
        <f>S246*H246</f>
        <v>0</v>
      </c>
      <c r="AR246" s="137" t="s">
        <v>228</v>
      </c>
      <c r="AT246" s="137" t="s">
        <v>144</v>
      </c>
      <c r="AU246" s="137" t="s">
        <v>86</v>
      </c>
      <c r="AY246" s="15" t="s">
        <v>141</v>
      </c>
      <c r="BE246" s="138">
        <f>IF(N246="základní",J246,0)</f>
        <v>0</v>
      </c>
      <c r="BF246" s="138">
        <f>IF(N246="snížená",J246,0)</f>
        <v>0</v>
      </c>
      <c r="BG246" s="138">
        <f>IF(N246="zákl. přenesená",J246,0)</f>
        <v>0</v>
      </c>
      <c r="BH246" s="138">
        <f>IF(N246="sníž. přenesená",J246,0)</f>
        <v>0</v>
      </c>
      <c r="BI246" s="138">
        <f>IF(N246="nulová",J246,0)</f>
        <v>0</v>
      </c>
      <c r="BJ246" s="15" t="s">
        <v>84</v>
      </c>
      <c r="BK246" s="138">
        <f>ROUND(I246*H246,2)</f>
        <v>0</v>
      </c>
      <c r="BL246" s="15" t="s">
        <v>228</v>
      </c>
      <c r="BM246" s="137" t="s">
        <v>530</v>
      </c>
    </row>
    <row r="247" spans="2:65" s="1" customFormat="1">
      <c r="B247" s="30"/>
      <c r="D247" s="139" t="s">
        <v>151</v>
      </c>
      <c r="F247" s="140" t="s">
        <v>531</v>
      </c>
      <c r="I247" s="141"/>
      <c r="L247" s="30"/>
      <c r="M247" s="142"/>
      <c r="T247" s="51"/>
      <c r="AT247" s="15" t="s">
        <v>151</v>
      </c>
      <c r="AU247" s="15" t="s">
        <v>86</v>
      </c>
    </row>
    <row r="248" spans="2:65" s="1" customFormat="1" ht="16.5" customHeight="1">
      <c r="B248" s="125"/>
      <c r="C248" s="143" t="s">
        <v>8</v>
      </c>
      <c r="D248" s="143" t="s">
        <v>182</v>
      </c>
      <c r="E248" s="144" t="s">
        <v>532</v>
      </c>
      <c r="F248" s="145" t="s">
        <v>533</v>
      </c>
      <c r="G248" s="146" t="s">
        <v>147</v>
      </c>
      <c r="H248" s="147">
        <v>72</v>
      </c>
      <c r="I248" s="148"/>
      <c r="J248" s="149">
        <f>ROUND(I248*H248,2)</f>
        <v>0</v>
      </c>
      <c r="K248" s="145" t="s">
        <v>148</v>
      </c>
      <c r="L248" s="150"/>
      <c r="M248" s="151" t="s">
        <v>3</v>
      </c>
      <c r="N248" s="152" t="s">
        <v>47</v>
      </c>
      <c r="P248" s="135">
        <f>O248*H248</f>
        <v>0</v>
      </c>
      <c r="Q248" s="135">
        <v>4.0000000000000001E-3</v>
      </c>
      <c r="R248" s="135">
        <f>Q248*H248</f>
        <v>0.28800000000000003</v>
      </c>
      <c r="S248" s="135">
        <v>0</v>
      </c>
      <c r="T248" s="136">
        <f>S248*H248</f>
        <v>0</v>
      </c>
      <c r="AR248" s="137" t="s">
        <v>311</v>
      </c>
      <c r="AT248" s="137" t="s">
        <v>182</v>
      </c>
      <c r="AU248" s="137" t="s">
        <v>86</v>
      </c>
      <c r="AY248" s="15" t="s">
        <v>141</v>
      </c>
      <c r="BE248" s="138">
        <f>IF(N248="základní",J248,0)</f>
        <v>0</v>
      </c>
      <c r="BF248" s="138">
        <f>IF(N248="snížená",J248,0)</f>
        <v>0</v>
      </c>
      <c r="BG248" s="138">
        <f>IF(N248="zákl. přenesená",J248,0)</f>
        <v>0</v>
      </c>
      <c r="BH248" s="138">
        <f>IF(N248="sníž. přenesená",J248,0)</f>
        <v>0</v>
      </c>
      <c r="BI248" s="138">
        <f>IF(N248="nulová",J248,0)</f>
        <v>0</v>
      </c>
      <c r="BJ248" s="15" t="s">
        <v>84</v>
      </c>
      <c r="BK248" s="138">
        <f>ROUND(I248*H248,2)</f>
        <v>0</v>
      </c>
      <c r="BL248" s="15" t="s">
        <v>228</v>
      </c>
      <c r="BM248" s="137" t="s">
        <v>534</v>
      </c>
    </row>
    <row r="249" spans="2:65" s="1" customFormat="1" ht="21.75" customHeight="1">
      <c r="B249" s="125"/>
      <c r="C249" s="126" t="s">
        <v>535</v>
      </c>
      <c r="D249" s="126" t="s">
        <v>144</v>
      </c>
      <c r="E249" s="127" t="s">
        <v>536</v>
      </c>
      <c r="F249" s="128" t="s">
        <v>537</v>
      </c>
      <c r="G249" s="129" t="s">
        <v>147</v>
      </c>
      <c r="H249" s="130">
        <v>25.9</v>
      </c>
      <c r="I249" s="131"/>
      <c r="J249" s="132">
        <f>ROUND(I249*H249,2)</f>
        <v>0</v>
      </c>
      <c r="K249" s="128" t="s">
        <v>148</v>
      </c>
      <c r="L249" s="30"/>
      <c r="M249" s="133" t="s">
        <v>3</v>
      </c>
      <c r="N249" s="134" t="s">
        <v>47</v>
      </c>
      <c r="P249" s="135">
        <f>O249*H249</f>
        <v>0</v>
      </c>
      <c r="Q249" s="135">
        <v>1.4999999999999999E-4</v>
      </c>
      <c r="R249" s="135">
        <f>Q249*H249</f>
        <v>3.8849999999999996E-3</v>
      </c>
      <c r="S249" s="135">
        <v>0</v>
      </c>
      <c r="T249" s="136">
        <f>S249*H249</f>
        <v>0</v>
      </c>
      <c r="AR249" s="137" t="s">
        <v>228</v>
      </c>
      <c r="AT249" s="137" t="s">
        <v>144</v>
      </c>
      <c r="AU249" s="137" t="s">
        <v>86</v>
      </c>
      <c r="AY249" s="15" t="s">
        <v>141</v>
      </c>
      <c r="BE249" s="138">
        <f>IF(N249="základní",J249,0)</f>
        <v>0</v>
      </c>
      <c r="BF249" s="138">
        <f>IF(N249="snížená",J249,0)</f>
        <v>0</v>
      </c>
      <c r="BG249" s="138">
        <f>IF(N249="zákl. přenesená",J249,0)</f>
        <v>0</v>
      </c>
      <c r="BH249" s="138">
        <f>IF(N249="sníž. přenesená",J249,0)</f>
        <v>0</v>
      </c>
      <c r="BI249" s="138">
        <f>IF(N249="nulová",J249,0)</f>
        <v>0</v>
      </c>
      <c r="BJ249" s="15" t="s">
        <v>84</v>
      </c>
      <c r="BK249" s="138">
        <f>ROUND(I249*H249,2)</f>
        <v>0</v>
      </c>
      <c r="BL249" s="15" t="s">
        <v>228</v>
      </c>
      <c r="BM249" s="137" t="s">
        <v>538</v>
      </c>
    </row>
    <row r="250" spans="2:65" s="1" customFormat="1">
      <c r="B250" s="30"/>
      <c r="D250" s="139" t="s">
        <v>151</v>
      </c>
      <c r="F250" s="140" t="s">
        <v>539</v>
      </c>
      <c r="I250" s="141"/>
      <c r="L250" s="30"/>
      <c r="M250" s="142"/>
      <c r="T250" s="51"/>
      <c r="AT250" s="15" t="s">
        <v>151</v>
      </c>
      <c r="AU250" s="15" t="s">
        <v>86</v>
      </c>
    </row>
    <row r="251" spans="2:65" s="1" customFormat="1" ht="24.2" customHeight="1">
      <c r="B251" s="125"/>
      <c r="C251" s="126" t="s">
        <v>540</v>
      </c>
      <c r="D251" s="126" t="s">
        <v>144</v>
      </c>
      <c r="E251" s="127" t="s">
        <v>541</v>
      </c>
      <c r="F251" s="128" t="s">
        <v>542</v>
      </c>
      <c r="G251" s="129" t="s">
        <v>147</v>
      </c>
      <c r="H251" s="130">
        <v>25.9</v>
      </c>
      <c r="I251" s="131"/>
      <c r="J251" s="132">
        <f>ROUND(I251*H251,2)</f>
        <v>0</v>
      </c>
      <c r="K251" s="128" t="s">
        <v>148</v>
      </c>
      <c r="L251" s="30"/>
      <c r="M251" s="133" t="s">
        <v>3</v>
      </c>
      <c r="N251" s="134" t="s">
        <v>47</v>
      </c>
      <c r="P251" s="135">
        <f>O251*H251</f>
        <v>0</v>
      </c>
      <c r="Q251" s="135">
        <v>9.0000000000000006E-5</v>
      </c>
      <c r="R251" s="135">
        <f>Q251*H251</f>
        <v>2.3310000000000002E-3</v>
      </c>
      <c r="S251" s="135">
        <v>0</v>
      </c>
      <c r="T251" s="136">
        <f>S251*H251</f>
        <v>0</v>
      </c>
      <c r="AR251" s="137" t="s">
        <v>228</v>
      </c>
      <c r="AT251" s="137" t="s">
        <v>144</v>
      </c>
      <c r="AU251" s="137" t="s">
        <v>86</v>
      </c>
      <c r="AY251" s="15" t="s">
        <v>141</v>
      </c>
      <c r="BE251" s="138">
        <f>IF(N251="základní",J251,0)</f>
        <v>0</v>
      </c>
      <c r="BF251" s="138">
        <f>IF(N251="snížená",J251,0)</f>
        <v>0</v>
      </c>
      <c r="BG251" s="138">
        <f>IF(N251="zákl. přenesená",J251,0)</f>
        <v>0</v>
      </c>
      <c r="BH251" s="138">
        <f>IF(N251="sníž. přenesená",J251,0)</f>
        <v>0</v>
      </c>
      <c r="BI251" s="138">
        <f>IF(N251="nulová",J251,0)</f>
        <v>0</v>
      </c>
      <c r="BJ251" s="15" t="s">
        <v>84</v>
      </c>
      <c r="BK251" s="138">
        <f>ROUND(I251*H251,2)</f>
        <v>0</v>
      </c>
      <c r="BL251" s="15" t="s">
        <v>228</v>
      </c>
      <c r="BM251" s="137" t="s">
        <v>543</v>
      </c>
    </row>
    <row r="252" spans="2:65" s="1" customFormat="1">
      <c r="B252" s="30"/>
      <c r="D252" s="139" t="s">
        <v>151</v>
      </c>
      <c r="F252" s="140" t="s">
        <v>544</v>
      </c>
      <c r="I252" s="141"/>
      <c r="L252" s="30"/>
      <c r="M252" s="142"/>
      <c r="T252" s="51"/>
      <c r="AT252" s="15" t="s">
        <v>151</v>
      </c>
      <c r="AU252" s="15" t="s">
        <v>86</v>
      </c>
    </row>
    <row r="253" spans="2:65" s="1" customFormat="1" ht="16.5" customHeight="1">
      <c r="B253" s="125"/>
      <c r="C253" s="126" t="s">
        <v>545</v>
      </c>
      <c r="D253" s="126" t="s">
        <v>144</v>
      </c>
      <c r="E253" s="127" t="s">
        <v>546</v>
      </c>
      <c r="F253" s="128" t="s">
        <v>547</v>
      </c>
      <c r="G253" s="129" t="s">
        <v>263</v>
      </c>
      <c r="H253" s="130">
        <v>25</v>
      </c>
      <c r="I253" s="131"/>
      <c r="J253" s="132">
        <f>ROUND(I253*H253,2)</f>
        <v>0</v>
      </c>
      <c r="K253" s="128" t="s">
        <v>148</v>
      </c>
      <c r="L253" s="30"/>
      <c r="M253" s="133" t="s">
        <v>3</v>
      </c>
      <c r="N253" s="134" t="s">
        <v>47</v>
      </c>
      <c r="P253" s="135">
        <f>O253*H253</f>
        <v>0</v>
      </c>
      <c r="Q253" s="135">
        <v>2.0000000000000001E-4</v>
      </c>
      <c r="R253" s="135">
        <f>Q253*H253</f>
        <v>5.0000000000000001E-3</v>
      </c>
      <c r="S253" s="135">
        <v>0</v>
      </c>
      <c r="T253" s="136">
        <f>S253*H253</f>
        <v>0</v>
      </c>
      <c r="AR253" s="137" t="s">
        <v>228</v>
      </c>
      <c r="AT253" s="137" t="s">
        <v>144</v>
      </c>
      <c r="AU253" s="137" t="s">
        <v>86</v>
      </c>
      <c r="AY253" s="15" t="s">
        <v>141</v>
      </c>
      <c r="BE253" s="138">
        <f>IF(N253="základní",J253,0)</f>
        <v>0</v>
      </c>
      <c r="BF253" s="138">
        <f>IF(N253="snížená",J253,0)</f>
        <v>0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5" t="s">
        <v>84</v>
      </c>
      <c r="BK253" s="138">
        <f>ROUND(I253*H253,2)</f>
        <v>0</v>
      </c>
      <c r="BL253" s="15" t="s">
        <v>228</v>
      </c>
      <c r="BM253" s="137" t="s">
        <v>548</v>
      </c>
    </row>
    <row r="254" spans="2:65" s="1" customFormat="1">
      <c r="B254" s="30"/>
      <c r="D254" s="139" t="s">
        <v>151</v>
      </c>
      <c r="F254" s="140" t="s">
        <v>549</v>
      </c>
      <c r="I254" s="141"/>
      <c r="L254" s="30"/>
      <c r="M254" s="142"/>
      <c r="T254" s="51"/>
      <c r="AT254" s="15" t="s">
        <v>151</v>
      </c>
      <c r="AU254" s="15" t="s">
        <v>86</v>
      </c>
    </row>
    <row r="255" spans="2:65" s="11" customFormat="1" ht="22.9" customHeight="1">
      <c r="B255" s="113"/>
      <c r="D255" s="114" t="s">
        <v>75</v>
      </c>
      <c r="E255" s="123" t="s">
        <v>550</v>
      </c>
      <c r="F255" s="123" t="s">
        <v>551</v>
      </c>
      <c r="I255" s="116"/>
      <c r="J255" s="124">
        <f>BK255</f>
        <v>0</v>
      </c>
      <c r="L255" s="113"/>
      <c r="M255" s="118"/>
      <c r="P255" s="119">
        <f>SUM(P256:P277)</f>
        <v>0</v>
      </c>
      <c r="R255" s="119">
        <f>SUM(R256:R277)</f>
        <v>0.14302399999999998</v>
      </c>
      <c r="T255" s="120">
        <f>SUM(T256:T277)</f>
        <v>0</v>
      </c>
      <c r="AR255" s="114" t="s">
        <v>86</v>
      </c>
      <c r="AT255" s="121" t="s">
        <v>75</v>
      </c>
      <c r="AU255" s="121" t="s">
        <v>84</v>
      </c>
      <c r="AY255" s="114" t="s">
        <v>141</v>
      </c>
      <c r="BK255" s="122">
        <f>SUM(BK256:BK277)</f>
        <v>0</v>
      </c>
    </row>
    <row r="256" spans="2:65" s="1" customFormat="1" ht="24.2" customHeight="1">
      <c r="B256" s="125"/>
      <c r="C256" s="126" t="s">
        <v>552</v>
      </c>
      <c r="D256" s="126" t="s">
        <v>144</v>
      </c>
      <c r="E256" s="127" t="s">
        <v>553</v>
      </c>
      <c r="F256" s="128" t="s">
        <v>554</v>
      </c>
      <c r="G256" s="129" t="s">
        <v>178</v>
      </c>
      <c r="H256" s="130">
        <v>7</v>
      </c>
      <c r="I256" s="131"/>
      <c r="J256" s="132">
        <f>ROUND(I256*H256,2)</f>
        <v>0</v>
      </c>
      <c r="K256" s="128" t="s">
        <v>148</v>
      </c>
      <c r="L256" s="30"/>
      <c r="M256" s="133" t="s">
        <v>3</v>
      </c>
      <c r="N256" s="134" t="s">
        <v>47</v>
      </c>
      <c r="P256" s="135">
        <f>O256*H256</f>
        <v>0</v>
      </c>
      <c r="Q256" s="135">
        <v>0</v>
      </c>
      <c r="R256" s="135">
        <f>Q256*H256</f>
        <v>0</v>
      </c>
      <c r="S256" s="135">
        <v>0</v>
      </c>
      <c r="T256" s="136">
        <f>S256*H256</f>
        <v>0</v>
      </c>
      <c r="AR256" s="137" t="s">
        <v>228</v>
      </c>
      <c r="AT256" s="137" t="s">
        <v>144</v>
      </c>
      <c r="AU256" s="137" t="s">
        <v>86</v>
      </c>
      <c r="AY256" s="15" t="s">
        <v>141</v>
      </c>
      <c r="BE256" s="138">
        <f>IF(N256="základní",J256,0)</f>
        <v>0</v>
      </c>
      <c r="BF256" s="138">
        <f>IF(N256="snížená",J256,0)</f>
        <v>0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5" t="s">
        <v>84</v>
      </c>
      <c r="BK256" s="138">
        <f>ROUND(I256*H256,2)</f>
        <v>0</v>
      </c>
      <c r="BL256" s="15" t="s">
        <v>228</v>
      </c>
      <c r="BM256" s="137" t="s">
        <v>555</v>
      </c>
    </row>
    <row r="257" spans="2:65" s="1" customFormat="1">
      <c r="B257" s="30"/>
      <c r="D257" s="139" t="s">
        <v>151</v>
      </c>
      <c r="F257" s="140" t="s">
        <v>556</v>
      </c>
      <c r="I257" s="141"/>
      <c r="L257" s="30"/>
      <c r="M257" s="142"/>
      <c r="T257" s="51"/>
      <c r="AT257" s="15" t="s">
        <v>151</v>
      </c>
      <c r="AU257" s="15" t="s">
        <v>86</v>
      </c>
    </row>
    <row r="258" spans="2:65" s="1" customFormat="1" ht="16.5" customHeight="1">
      <c r="B258" s="125"/>
      <c r="C258" s="143" t="s">
        <v>557</v>
      </c>
      <c r="D258" s="143" t="s">
        <v>182</v>
      </c>
      <c r="E258" s="144" t="s">
        <v>558</v>
      </c>
      <c r="F258" s="145" t="s">
        <v>559</v>
      </c>
      <c r="G258" s="146" t="s">
        <v>178</v>
      </c>
      <c r="H258" s="147">
        <v>6</v>
      </c>
      <c r="I258" s="148"/>
      <c r="J258" s="149">
        <f>ROUND(I258*H258,2)</f>
        <v>0</v>
      </c>
      <c r="K258" s="145" t="s">
        <v>148</v>
      </c>
      <c r="L258" s="150"/>
      <c r="M258" s="151" t="s">
        <v>3</v>
      </c>
      <c r="N258" s="152" t="s">
        <v>47</v>
      </c>
      <c r="P258" s="135">
        <f>O258*H258</f>
        <v>0</v>
      </c>
      <c r="Q258" s="135">
        <v>1.2999999999999999E-2</v>
      </c>
      <c r="R258" s="135">
        <f>Q258*H258</f>
        <v>7.8E-2</v>
      </c>
      <c r="S258" s="135">
        <v>0</v>
      </c>
      <c r="T258" s="136">
        <f>S258*H258</f>
        <v>0</v>
      </c>
      <c r="AR258" s="137" t="s">
        <v>311</v>
      </c>
      <c r="AT258" s="137" t="s">
        <v>182</v>
      </c>
      <c r="AU258" s="137" t="s">
        <v>86</v>
      </c>
      <c r="AY258" s="15" t="s">
        <v>141</v>
      </c>
      <c r="BE258" s="138">
        <f>IF(N258="základní",J258,0)</f>
        <v>0</v>
      </c>
      <c r="BF258" s="138">
        <f>IF(N258="snížená",J258,0)</f>
        <v>0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5" t="s">
        <v>84</v>
      </c>
      <c r="BK258" s="138">
        <f>ROUND(I258*H258,2)</f>
        <v>0</v>
      </c>
      <c r="BL258" s="15" t="s">
        <v>228</v>
      </c>
      <c r="BM258" s="137" t="s">
        <v>560</v>
      </c>
    </row>
    <row r="259" spans="2:65" s="1" customFormat="1" ht="16.5" customHeight="1">
      <c r="B259" s="125"/>
      <c r="C259" s="143" t="s">
        <v>561</v>
      </c>
      <c r="D259" s="143" t="s">
        <v>182</v>
      </c>
      <c r="E259" s="144" t="s">
        <v>562</v>
      </c>
      <c r="F259" s="145" t="s">
        <v>563</v>
      </c>
      <c r="G259" s="146" t="s">
        <v>178</v>
      </c>
      <c r="H259" s="147">
        <v>1</v>
      </c>
      <c r="I259" s="148"/>
      <c r="J259" s="149">
        <f>ROUND(I259*H259,2)</f>
        <v>0</v>
      </c>
      <c r="K259" s="145" t="s">
        <v>148</v>
      </c>
      <c r="L259" s="150"/>
      <c r="M259" s="151" t="s">
        <v>3</v>
      </c>
      <c r="N259" s="152" t="s">
        <v>47</v>
      </c>
      <c r="P259" s="135">
        <f>O259*H259</f>
        <v>0</v>
      </c>
      <c r="Q259" s="135">
        <v>1.6E-2</v>
      </c>
      <c r="R259" s="135">
        <f>Q259*H259</f>
        <v>1.6E-2</v>
      </c>
      <c r="S259" s="135">
        <v>0</v>
      </c>
      <c r="T259" s="136">
        <f>S259*H259</f>
        <v>0</v>
      </c>
      <c r="AR259" s="137" t="s">
        <v>311</v>
      </c>
      <c r="AT259" s="137" t="s">
        <v>182</v>
      </c>
      <c r="AU259" s="137" t="s">
        <v>86</v>
      </c>
      <c r="AY259" s="15" t="s">
        <v>141</v>
      </c>
      <c r="BE259" s="138">
        <f>IF(N259="základní",J259,0)</f>
        <v>0</v>
      </c>
      <c r="BF259" s="138">
        <f>IF(N259="snížená",J259,0)</f>
        <v>0</v>
      </c>
      <c r="BG259" s="138">
        <f>IF(N259="zákl. přenesená",J259,0)</f>
        <v>0</v>
      </c>
      <c r="BH259" s="138">
        <f>IF(N259="sníž. přenesená",J259,0)</f>
        <v>0</v>
      </c>
      <c r="BI259" s="138">
        <f>IF(N259="nulová",J259,0)</f>
        <v>0</v>
      </c>
      <c r="BJ259" s="15" t="s">
        <v>84</v>
      </c>
      <c r="BK259" s="138">
        <f>ROUND(I259*H259,2)</f>
        <v>0</v>
      </c>
      <c r="BL259" s="15" t="s">
        <v>228</v>
      </c>
      <c r="BM259" s="137" t="s">
        <v>564</v>
      </c>
    </row>
    <row r="260" spans="2:65" s="1" customFormat="1" ht="24.2" customHeight="1">
      <c r="B260" s="125"/>
      <c r="C260" s="126" t="s">
        <v>565</v>
      </c>
      <c r="D260" s="126" t="s">
        <v>144</v>
      </c>
      <c r="E260" s="127" t="s">
        <v>566</v>
      </c>
      <c r="F260" s="128" t="s">
        <v>567</v>
      </c>
      <c r="G260" s="129" t="s">
        <v>178</v>
      </c>
      <c r="H260" s="130">
        <v>1</v>
      </c>
      <c r="I260" s="131"/>
      <c r="J260" s="132">
        <f>ROUND(I260*H260,2)</f>
        <v>0</v>
      </c>
      <c r="K260" s="128" t="s">
        <v>148</v>
      </c>
      <c r="L260" s="30"/>
      <c r="M260" s="133" t="s">
        <v>3</v>
      </c>
      <c r="N260" s="134" t="s">
        <v>47</v>
      </c>
      <c r="P260" s="135">
        <f>O260*H260</f>
        <v>0</v>
      </c>
      <c r="Q260" s="135">
        <v>0</v>
      </c>
      <c r="R260" s="135">
        <f>Q260*H260</f>
        <v>0</v>
      </c>
      <c r="S260" s="135">
        <v>0</v>
      </c>
      <c r="T260" s="136">
        <f>S260*H260</f>
        <v>0</v>
      </c>
      <c r="AR260" s="137" t="s">
        <v>228</v>
      </c>
      <c r="AT260" s="137" t="s">
        <v>144</v>
      </c>
      <c r="AU260" s="137" t="s">
        <v>86</v>
      </c>
      <c r="AY260" s="15" t="s">
        <v>141</v>
      </c>
      <c r="BE260" s="138">
        <f>IF(N260="základní",J260,0)</f>
        <v>0</v>
      </c>
      <c r="BF260" s="138">
        <f>IF(N260="snížená",J260,0)</f>
        <v>0</v>
      </c>
      <c r="BG260" s="138">
        <f>IF(N260="zákl. přenesená",J260,0)</f>
        <v>0</v>
      </c>
      <c r="BH260" s="138">
        <f>IF(N260="sníž. přenesená",J260,0)</f>
        <v>0</v>
      </c>
      <c r="BI260" s="138">
        <f>IF(N260="nulová",J260,0)</f>
        <v>0</v>
      </c>
      <c r="BJ260" s="15" t="s">
        <v>84</v>
      </c>
      <c r="BK260" s="138">
        <f>ROUND(I260*H260,2)</f>
        <v>0</v>
      </c>
      <c r="BL260" s="15" t="s">
        <v>228</v>
      </c>
      <c r="BM260" s="137" t="s">
        <v>568</v>
      </c>
    </row>
    <row r="261" spans="2:65" s="1" customFormat="1">
      <c r="B261" s="30"/>
      <c r="D261" s="139" t="s">
        <v>151</v>
      </c>
      <c r="F261" s="140" t="s">
        <v>569</v>
      </c>
      <c r="I261" s="141"/>
      <c r="L261" s="30"/>
      <c r="M261" s="142"/>
      <c r="T261" s="51"/>
      <c r="AT261" s="15" t="s">
        <v>151</v>
      </c>
      <c r="AU261" s="15" t="s">
        <v>86</v>
      </c>
    </row>
    <row r="262" spans="2:65" s="1" customFormat="1" ht="16.5" customHeight="1">
      <c r="B262" s="125"/>
      <c r="C262" s="143" t="s">
        <v>570</v>
      </c>
      <c r="D262" s="143" t="s">
        <v>182</v>
      </c>
      <c r="E262" s="144" t="s">
        <v>571</v>
      </c>
      <c r="F262" s="145" t="s">
        <v>572</v>
      </c>
      <c r="G262" s="146" t="s">
        <v>178</v>
      </c>
      <c r="H262" s="147">
        <v>1</v>
      </c>
      <c r="I262" s="148"/>
      <c r="J262" s="149">
        <f>ROUND(I262*H262,2)</f>
        <v>0</v>
      </c>
      <c r="K262" s="145" t="s">
        <v>148</v>
      </c>
      <c r="L262" s="150"/>
      <c r="M262" s="151" t="s">
        <v>3</v>
      </c>
      <c r="N262" s="152" t="s">
        <v>47</v>
      </c>
      <c r="P262" s="135">
        <f>O262*H262</f>
        <v>0</v>
      </c>
      <c r="Q262" s="135">
        <v>1.7000000000000001E-2</v>
      </c>
      <c r="R262" s="135">
        <f>Q262*H262</f>
        <v>1.7000000000000001E-2</v>
      </c>
      <c r="S262" s="135">
        <v>0</v>
      </c>
      <c r="T262" s="136">
        <f>S262*H262</f>
        <v>0</v>
      </c>
      <c r="AR262" s="137" t="s">
        <v>311</v>
      </c>
      <c r="AT262" s="137" t="s">
        <v>182</v>
      </c>
      <c r="AU262" s="137" t="s">
        <v>86</v>
      </c>
      <c r="AY262" s="15" t="s">
        <v>141</v>
      </c>
      <c r="BE262" s="138">
        <f>IF(N262="základní",J262,0)</f>
        <v>0</v>
      </c>
      <c r="BF262" s="138">
        <f>IF(N262="snížená",J262,0)</f>
        <v>0</v>
      </c>
      <c r="BG262" s="138">
        <f>IF(N262="zákl. přenesená",J262,0)</f>
        <v>0</v>
      </c>
      <c r="BH262" s="138">
        <f>IF(N262="sníž. přenesená",J262,0)</f>
        <v>0</v>
      </c>
      <c r="BI262" s="138">
        <f>IF(N262="nulová",J262,0)</f>
        <v>0</v>
      </c>
      <c r="BJ262" s="15" t="s">
        <v>84</v>
      </c>
      <c r="BK262" s="138">
        <f>ROUND(I262*H262,2)</f>
        <v>0</v>
      </c>
      <c r="BL262" s="15" t="s">
        <v>228</v>
      </c>
      <c r="BM262" s="137" t="s">
        <v>573</v>
      </c>
    </row>
    <row r="263" spans="2:65" s="1" customFormat="1" ht="16.5" customHeight="1">
      <c r="B263" s="125"/>
      <c r="C263" s="126" t="s">
        <v>574</v>
      </c>
      <c r="D263" s="126" t="s">
        <v>144</v>
      </c>
      <c r="E263" s="127" t="s">
        <v>575</v>
      </c>
      <c r="F263" s="128" t="s">
        <v>576</v>
      </c>
      <c r="G263" s="129" t="s">
        <v>178</v>
      </c>
      <c r="H263" s="130">
        <v>8</v>
      </c>
      <c r="I263" s="131"/>
      <c r="J263" s="132">
        <f>ROUND(I263*H263,2)</f>
        <v>0</v>
      </c>
      <c r="K263" s="128" t="s">
        <v>148</v>
      </c>
      <c r="L263" s="30"/>
      <c r="M263" s="133" t="s">
        <v>3</v>
      </c>
      <c r="N263" s="134" t="s">
        <v>47</v>
      </c>
      <c r="P263" s="135">
        <f>O263*H263</f>
        <v>0</v>
      </c>
      <c r="Q263" s="135">
        <v>0</v>
      </c>
      <c r="R263" s="135">
        <f>Q263*H263</f>
        <v>0</v>
      </c>
      <c r="S263" s="135">
        <v>0</v>
      </c>
      <c r="T263" s="136">
        <f>S263*H263</f>
        <v>0</v>
      </c>
      <c r="AR263" s="137" t="s">
        <v>228</v>
      </c>
      <c r="AT263" s="137" t="s">
        <v>144</v>
      </c>
      <c r="AU263" s="137" t="s">
        <v>86</v>
      </c>
      <c r="AY263" s="15" t="s">
        <v>141</v>
      </c>
      <c r="BE263" s="138">
        <f>IF(N263="základní",J263,0)</f>
        <v>0</v>
      </c>
      <c r="BF263" s="138">
        <f>IF(N263="snížená",J263,0)</f>
        <v>0</v>
      </c>
      <c r="BG263" s="138">
        <f>IF(N263="zákl. přenesená",J263,0)</f>
        <v>0</v>
      </c>
      <c r="BH263" s="138">
        <f>IF(N263="sníž. přenesená",J263,0)</f>
        <v>0</v>
      </c>
      <c r="BI263" s="138">
        <f>IF(N263="nulová",J263,0)</f>
        <v>0</v>
      </c>
      <c r="BJ263" s="15" t="s">
        <v>84</v>
      </c>
      <c r="BK263" s="138">
        <f>ROUND(I263*H263,2)</f>
        <v>0</v>
      </c>
      <c r="BL263" s="15" t="s">
        <v>228</v>
      </c>
      <c r="BM263" s="137" t="s">
        <v>577</v>
      </c>
    </row>
    <row r="264" spans="2:65" s="1" customFormat="1">
      <c r="B264" s="30"/>
      <c r="D264" s="139" t="s">
        <v>151</v>
      </c>
      <c r="F264" s="140" t="s">
        <v>578</v>
      </c>
      <c r="I264" s="141"/>
      <c r="L264" s="30"/>
      <c r="M264" s="142"/>
      <c r="T264" s="51"/>
      <c r="AT264" s="15" t="s">
        <v>151</v>
      </c>
      <c r="AU264" s="15" t="s">
        <v>86</v>
      </c>
    </row>
    <row r="265" spans="2:65" s="1" customFormat="1" ht="24.2" customHeight="1">
      <c r="B265" s="125"/>
      <c r="C265" s="143" t="s">
        <v>579</v>
      </c>
      <c r="D265" s="143" t="s">
        <v>182</v>
      </c>
      <c r="E265" s="144" t="s">
        <v>580</v>
      </c>
      <c r="F265" s="145" t="s">
        <v>581</v>
      </c>
      <c r="G265" s="146" t="s">
        <v>582</v>
      </c>
      <c r="H265" s="147">
        <v>0.08</v>
      </c>
      <c r="I265" s="148"/>
      <c r="J265" s="149">
        <f>ROUND(I265*H265,2)</f>
        <v>0</v>
      </c>
      <c r="K265" s="145" t="s">
        <v>148</v>
      </c>
      <c r="L265" s="150"/>
      <c r="M265" s="151" t="s">
        <v>3</v>
      </c>
      <c r="N265" s="152" t="s">
        <v>47</v>
      </c>
      <c r="P265" s="135">
        <f>O265*H265</f>
        <v>0</v>
      </c>
      <c r="Q265" s="135">
        <v>2.9999999999999997E-4</v>
      </c>
      <c r="R265" s="135">
        <f>Q265*H265</f>
        <v>2.3999999999999997E-5</v>
      </c>
      <c r="S265" s="135">
        <v>0</v>
      </c>
      <c r="T265" s="136">
        <f>S265*H265</f>
        <v>0</v>
      </c>
      <c r="AR265" s="137" t="s">
        <v>311</v>
      </c>
      <c r="AT265" s="137" t="s">
        <v>182</v>
      </c>
      <c r="AU265" s="137" t="s">
        <v>86</v>
      </c>
      <c r="AY265" s="15" t="s">
        <v>141</v>
      </c>
      <c r="BE265" s="138">
        <f>IF(N265="základní",J265,0)</f>
        <v>0</v>
      </c>
      <c r="BF265" s="138">
        <f>IF(N265="snížená",J265,0)</f>
        <v>0</v>
      </c>
      <c r="BG265" s="138">
        <f>IF(N265="zákl. přenesená",J265,0)</f>
        <v>0</v>
      </c>
      <c r="BH265" s="138">
        <f>IF(N265="sníž. přenesená",J265,0)</f>
        <v>0</v>
      </c>
      <c r="BI265" s="138">
        <f>IF(N265="nulová",J265,0)</f>
        <v>0</v>
      </c>
      <c r="BJ265" s="15" t="s">
        <v>84</v>
      </c>
      <c r="BK265" s="138">
        <f>ROUND(I265*H265,2)</f>
        <v>0</v>
      </c>
      <c r="BL265" s="15" t="s">
        <v>228</v>
      </c>
      <c r="BM265" s="137" t="s">
        <v>583</v>
      </c>
    </row>
    <row r="266" spans="2:65" s="12" customFormat="1">
      <c r="B266" s="153"/>
      <c r="D266" s="154" t="s">
        <v>456</v>
      </c>
      <c r="F266" s="155" t="s">
        <v>584</v>
      </c>
      <c r="H266" s="156">
        <v>0.08</v>
      </c>
      <c r="I266" s="157"/>
      <c r="L266" s="153"/>
      <c r="M266" s="158"/>
      <c r="T266" s="159"/>
      <c r="AT266" s="160" t="s">
        <v>456</v>
      </c>
      <c r="AU266" s="160" t="s">
        <v>86</v>
      </c>
      <c r="AV266" s="12" t="s">
        <v>86</v>
      </c>
      <c r="AW266" s="12" t="s">
        <v>4</v>
      </c>
      <c r="AX266" s="12" t="s">
        <v>84</v>
      </c>
      <c r="AY266" s="160" t="s">
        <v>141</v>
      </c>
    </row>
    <row r="267" spans="2:65" s="1" customFormat="1" ht="16.5" customHeight="1">
      <c r="B267" s="125"/>
      <c r="C267" s="126" t="s">
        <v>585</v>
      </c>
      <c r="D267" s="126" t="s">
        <v>144</v>
      </c>
      <c r="E267" s="127" t="s">
        <v>586</v>
      </c>
      <c r="F267" s="128" t="s">
        <v>587</v>
      </c>
      <c r="G267" s="129" t="s">
        <v>178</v>
      </c>
      <c r="H267" s="130">
        <v>8</v>
      </c>
      <c r="I267" s="131"/>
      <c r="J267" s="132">
        <f>ROUND(I267*H267,2)</f>
        <v>0</v>
      </c>
      <c r="K267" s="128" t="s">
        <v>148</v>
      </c>
      <c r="L267" s="30"/>
      <c r="M267" s="133" t="s">
        <v>3</v>
      </c>
      <c r="N267" s="134" t="s">
        <v>47</v>
      </c>
      <c r="P267" s="135">
        <f>O267*H267</f>
        <v>0</v>
      </c>
      <c r="Q267" s="135">
        <v>0</v>
      </c>
      <c r="R267" s="135">
        <f>Q267*H267</f>
        <v>0</v>
      </c>
      <c r="S267" s="135">
        <v>0</v>
      </c>
      <c r="T267" s="136">
        <f>S267*H267</f>
        <v>0</v>
      </c>
      <c r="AR267" s="137" t="s">
        <v>228</v>
      </c>
      <c r="AT267" s="137" t="s">
        <v>144</v>
      </c>
      <c r="AU267" s="137" t="s">
        <v>86</v>
      </c>
      <c r="AY267" s="15" t="s">
        <v>141</v>
      </c>
      <c r="BE267" s="138">
        <f>IF(N267="základní",J267,0)</f>
        <v>0</v>
      </c>
      <c r="BF267" s="138">
        <f>IF(N267="snížená",J267,0)</f>
        <v>0</v>
      </c>
      <c r="BG267" s="138">
        <f>IF(N267="zákl. přenesená",J267,0)</f>
        <v>0</v>
      </c>
      <c r="BH267" s="138">
        <f>IF(N267="sníž. přenesená",J267,0)</f>
        <v>0</v>
      </c>
      <c r="BI267" s="138">
        <f>IF(N267="nulová",J267,0)</f>
        <v>0</v>
      </c>
      <c r="BJ267" s="15" t="s">
        <v>84</v>
      </c>
      <c r="BK267" s="138">
        <f>ROUND(I267*H267,2)</f>
        <v>0</v>
      </c>
      <c r="BL267" s="15" t="s">
        <v>228</v>
      </c>
      <c r="BM267" s="137" t="s">
        <v>588</v>
      </c>
    </row>
    <row r="268" spans="2:65" s="1" customFormat="1">
      <c r="B268" s="30"/>
      <c r="D268" s="139" t="s">
        <v>151</v>
      </c>
      <c r="F268" s="140" t="s">
        <v>589</v>
      </c>
      <c r="I268" s="141"/>
      <c r="L268" s="30"/>
      <c r="M268" s="142"/>
      <c r="T268" s="51"/>
      <c r="AT268" s="15" t="s">
        <v>151</v>
      </c>
      <c r="AU268" s="15" t="s">
        <v>86</v>
      </c>
    </row>
    <row r="269" spans="2:65" s="1" customFormat="1" ht="16.5" customHeight="1">
      <c r="B269" s="125"/>
      <c r="C269" s="143" t="s">
        <v>590</v>
      </c>
      <c r="D269" s="143" t="s">
        <v>182</v>
      </c>
      <c r="E269" s="144" t="s">
        <v>591</v>
      </c>
      <c r="F269" s="145" t="s">
        <v>592</v>
      </c>
      <c r="G269" s="146" t="s">
        <v>178</v>
      </c>
      <c r="H269" s="147">
        <v>8</v>
      </c>
      <c r="I269" s="148"/>
      <c r="J269" s="149">
        <f>ROUND(I269*H269,2)</f>
        <v>0</v>
      </c>
      <c r="K269" s="145" t="s">
        <v>148</v>
      </c>
      <c r="L269" s="150"/>
      <c r="M269" s="151" t="s">
        <v>3</v>
      </c>
      <c r="N269" s="152" t="s">
        <v>47</v>
      </c>
      <c r="P269" s="135">
        <f>O269*H269</f>
        <v>0</v>
      </c>
      <c r="Q269" s="135">
        <v>2.2000000000000001E-3</v>
      </c>
      <c r="R269" s="135">
        <f>Q269*H269</f>
        <v>1.7600000000000001E-2</v>
      </c>
      <c r="S269" s="135">
        <v>0</v>
      </c>
      <c r="T269" s="136">
        <f>S269*H269</f>
        <v>0</v>
      </c>
      <c r="AR269" s="137" t="s">
        <v>311</v>
      </c>
      <c r="AT269" s="137" t="s">
        <v>182</v>
      </c>
      <c r="AU269" s="137" t="s">
        <v>86</v>
      </c>
      <c r="AY269" s="15" t="s">
        <v>141</v>
      </c>
      <c r="BE269" s="138">
        <f>IF(N269="základní",J269,0)</f>
        <v>0</v>
      </c>
      <c r="BF269" s="138">
        <f>IF(N269="snížená",J269,0)</f>
        <v>0</v>
      </c>
      <c r="BG269" s="138">
        <f>IF(N269="zákl. přenesená",J269,0)</f>
        <v>0</v>
      </c>
      <c r="BH269" s="138">
        <f>IF(N269="sníž. přenesená",J269,0)</f>
        <v>0</v>
      </c>
      <c r="BI269" s="138">
        <f>IF(N269="nulová",J269,0)</f>
        <v>0</v>
      </c>
      <c r="BJ269" s="15" t="s">
        <v>84</v>
      </c>
      <c r="BK269" s="138">
        <f>ROUND(I269*H269,2)</f>
        <v>0</v>
      </c>
      <c r="BL269" s="15" t="s">
        <v>228</v>
      </c>
      <c r="BM269" s="137" t="s">
        <v>593</v>
      </c>
    </row>
    <row r="270" spans="2:65" s="1" customFormat="1" ht="16.5" customHeight="1">
      <c r="B270" s="125"/>
      <c r="C270" s="126" t="s">
        <v>594</v>
      </c>
      <c r="D270" s="126" t="s">
        <v>144</v>
      </c>
      <c r="E270" s="127" t="s">
        <v>595</v>
      </c>
      <c r="F270" s="128" t="s">
        <v>596</v>
      </c>
      <c r="G270" s="129" t="s">
        <v>178</v>
      </c>
      <c r="H270" s="130">
        <v>6</v>
      </c>
      <c r="I270" s="131"/>
      <c r="J270" s="132">
        <f>ROUND(I270*H270,2)</f>
        <v>0</v>
      </c>
      <c r="K270" s="128" t="s">
        <v>148</v>
      </c>
      <c r="L270" s="30"/>
      <c r="M270" s="133" t="s">
        <v>3</v>
      </c>
      <c r="N270" s="134" t="s">
        <v>47</v>
      </c>
      <c r="P270" s="135">
        <f>O270*H270</f>
        <v>0</v>
      </c>
      <c r="Q270" s="135">
        <v>0</v>
      </c>
      <c r="R270" s="135">
        <f>Q270*H270</f>
        <v>0</v>
      </c>
      <c r="S270" s="135">
        <v>0</v>
      </c>
      <c r="T270" s="136">
        <f>S270*H270</f>
        <v>0</v>
      </c>
      <c r="AR270" s="137" t="s">
        <v>228</v>
      </c>
      <c r="AT270" s="137" t="s">
        <v>144</v>
      </c>
      <c r="AU270" s="137" t="s">
        <v>86</v>
      </c>
      <c r="AY270" s="15" t="s">
        <v>141</v>
      </c>
      <c r="BE270" s="138">
        <f>IF(N270="základní",J270,0)</f>
        <v>0</v>
      </c>
      <c r="BF270" s="138">
        <f>IF(N270="snížená",J270,0)</f>
        <v>0</v>
      </c>
      <c r="BG270" s="138">
        <f>IF(N270="zákl. přenesená",J270,0)</f>
        <v>0</v>
      </c>
      <c r="BH270" s="138">
        <f>IF(N270="sníž. přenesená",J270,0)</f>
        <v>0</v>
      </c>
      <c r="BI270" s="138">
        <f>IF(N270="nulová",J270,0)</f>
        <v>0</v>
      </c>
      <c r="BJ270" s="15" t="s">
        <v>84</v>
      </c>
      <c r="BK270" s="138">
        <f>ROUND(I270*H270,2)</f>
        <v>0</v>
      </c>
      <c r="BL270" s="15" t="s">
        <v>228</v>
      </c>
      <c r="BM270" s="137" t="s">
        <v>597</v>
      </c>
    </row>
    <row r="271" spans="2:65" s="1" customFormat="1">
      <c r="B271" s="30"/>
      <c r="D271" s="139" t="s">
        <v>151</v>
      </c>
      <c r="F271" s="140" t="s">
        <v>598</v>
      </c>
      <c r="I271" s="141"/>
      <c r="L271" s="30"/>
      <c r="M271" s="142"/>
      <c r="T271" s="51"/>
      <c r="AT271" s="15" t="s">
        <v>151</v>
      </c>
      <c r="AU271" s="15" t="s">
        <v>86</v>
      </c>
    </row>
    <row r="272" spans="2:65" s="1" customFormat="1" ht="16.5" customHeight="1">
      <c r="B272" s="125"/>
      <c r="C272" s="143" t="s">
        <v>599</v>
      </c>
      <c r="D272" s="143" t="s">
        <v>182</v>
      </c>
      <c r="E272" s="144" t="s">
        <v>600</v>
      </c>
      <c r="F272" s="145" t="s">
        <v>601</v>
      </c>
      <c r="G272" s="146" t="s">
        <v>178</v>
      </c>
      <c r="H272" s="147">
        <v>6</v>
      </c>
      <c r="I272" s="148"/>
      <c r="J272" s="149">
        <f>ROUND(I272*H272,2)</f>
        <v>0</v>
      </c>
      <c r="K272" s="145" t="s">
        <v>148</v>
      </c>
      <c r="L272" s="150"/>
      <c r="M272" s="151" t="s">
        <v>3</v>
      </c>
      <c r="N272" s="152" t="s">
        <v>47</v>
      </c>
      <c r="P272" s="135">
        <f>O272*H272</f>
        <v>0</v>
      </c>
      <c r="Q272" s="135">
        <v>2.2000000000000001E-3</v>
      </c>
      <c r="R272" s="135">
        <f>Q272*H272</f>
        <v>1.32E-2</v>
      </c>
      <c r="S272" s="135">
        <v>0</v>
      </c>
      <c r="T272" s="136">
        <f>S272*H272</f>
        <v>0</v>
      </c>
      <c r="AR272" s="137" t="s">
        <v>311</v>
      </c>
      <c r="AT272" s="137" t="s">
        <v>182</v>
      </c>
      <c r="AU272" s="137" t="s">
        <v>86</v>
      </c>
      <c r="AY272" s="15" t="s">
        <v>141</v>
      </c>
      <c r="BE272" s="138">
        <f>IF(N272="základní",J272,0)</f>
        <v>0</v>
      </c>
      <c r="BF272" s="138">
        <f>IF(N272="snížená",J272,0)</f>
        <v>0</v>
      </c>
      <c r="BG272" s="138">
        <f>IF(N272="zákl. přenesená",J272,0)</f>
        <v>0</v>
      </c>
      <c r="BH272" s="138">
        <f>IF(N272="sníž. přenesená",J272,0)</f>
        <v>0</v>
      </c>
      <c r="BI272" s="138">
        <f>IF(N272="nulová",J272,0)</f>
        <v>0</v>
      </c>
      <c r="BJ272" s="15" t="s">
        <v>84</v>
      </c>
      <c r="BK272" s="138">
        <f>ROUND(I272*H272,2)</f>
        <v>0</v>
      </c>
      <c r="BL272" s="15" t="s">
        <v>228</v>
      </c>
      <c r="BM272" s="137" t="s">
        <v>602</v>
      </c>
    </row>
    <row r="273" spans="2:65" s="1" customFormat="1" ht="16.5" customHeight="1">
      <c r="B273" s="125"/>
      <c r="C273" s="126" t="s">
        <v>603</v>
      </c>
      <c r="D273" s="126" t="s">
        <v>144</v>
      </c>
      <c r="E273" s="127" t="s">
        <v>604</v>
      </c>
      <c r="F273" s="128" t="s">
        <v>605</v>
      </c>
      <c r="G273" s="129" t="s">
        <v>178</v>
      </c>
      <c r="H273" s="130">
        <v>8</v>
      </c>
      <c r="I273" s="131"/>
      <c r="J273" s="132">
        <f>ROUND(I273*H273,2)</f>
        <v>0</v>
      </c>
      <c r="K273" s="128" t="s">
        <v>148</v>
      </c>
      <c r="L273" s="30"/>
      <c r="M273" s="133" t="s">
        <v>3</v>
      </c>
      <c r="N273" s="134" t="s">
        <v>47</v>
      </c>
      <c r="P273" s="135">
        <f>O273*H273</f>
        <v>0</v>
      </c>
      <c r="Q273" s="135">
        <v>0</v>
      </c>
      <c r="R273" s="135">
        <f>Q273*H273</f>
        <v>0</v>
      </c>
      <c r="S273" s="135">
        <v>0</v>
      </c>
      <c r="T273" s="136">
        <f>S273*H273</f>
        <v>0</v>
      </c>
      <c r="AR273" s="137" t="s">
        <v>228</v>
      </c>
      <c r="AT273" s="137" t="s">
        <v>144</v>
      </c>
      <c r="AU273" s="137" t="s">
        <v>86</v>
      </c>
      <c r="AY273" s="15" t="s">
        <v>141</v>
      </c>
      <c r="BE273" s="138">
        <f>IF(N273="základní",J273,0)</f>
        <v>0</v>
      </c>
      <c r="BF273" s="138">
        <f>IF(N273="snížená",J273,0)</f>
        <v>0</v>
      </c>
      <c r="BG273" s="138">
        <f>IF(N273="zákl. přenesená",J273,0)</f>
        <v>0</v>
      </c>
      <c r="BH273" s="138">
        <f>IF(N273="sníž. přenesená",J273,0)</f>
        <v>0</v>
      </c>
      <c r="BI273" s="138">
        <f>IF(N273="nulová",J273,0)</f>
        <v>0</v>
      </c>
      <c r="BJ273" s="15" t="s">
        <v>84</v>
      </c>
      <c r="BK273" s="138">
        <f>ROUND(I273*H273,2)</f>
        <v>0</v>
      </c>
      <c r="BL273" s="15" t="s">
        <v>228</v>
      </c>
      <c r="BM273" s="137" t="s">
        <v>606</v>
      </c>
    </row>
    <row r="274" spans="2:65" s="1" customFormat="1">
      <c r="B274" s="30"/>
      <c r="D274" s="139" t="s">
        <v>151</v>
      </c>
      <c r="F274" s="140" t="s">
        <v>607</v>
      </c>
      <c r="I274" s="141"/>
      <c r="L274" s="30"/>
      <c r="M274" s="142"/>
      <c r="T274" s="51"/>
      <c r="AT274" s="15" t="s">
        <v>151</v>
      </c>
      <c r="AU274" s="15" t="s">
        <v>86</v>
      </c>
    </row>
    <row r="275" spans="2:65" s="1" customFormat="1" ht="16.5" customHeight="1">
      <c r="B275" s="125"/>
      <c r="C275" s="143" t="s">
        <v>608</v>
      </c>
      <c r="D275" s="143" t="s">
        <v>182</v>
      </c>
      <c r="E275" s="144" t="s">
        <v>609</v>
      </c>
      <c r="F275" s="145" t="s">
        <v>610</v>
      </c>
      <c r="G275" s="146" t="s">
        <v>178</v>
      </c>
      <c r="H275" s="147">
        <v>8</v>
      </c>
      <c r="I275" s="148"/>
      <c r="J275" s="149">
        <f>ROUND(I275*H275,2)</f>
        <v>0</v>
      </c>
      <c r="K275" s="145" t="s">
        <v>148</v>
      </c>
      <c r="L275" s="150"/>
      <c r="M275" s="151" t="s">
        <v>3</v>
      </c>
      <c r="N275" s="152" t="s">
        <v>47</v>
      </c>
      <c r="P275" s="135">
        <f>O275*H275</f>
        <v>0</v>
      </c>
      <c r="Q275" s="135">
        <v>1.4999999999999999E-4</v>
      </c>
      <c r="R275" s="135">
        <f>Q275*H275</f>
        <v>1.1999999999999999E-3</v>
      </c>
      <c r="S275" s="135">
        <v>0</v>
      </c>
      <c r="T275" s="136">
        <f>S275*H275</f>
        <v>0</v>
      </c>
      <c r="AR275" s="137" t="s">
        <v>311</v>
      </c>
      <c r="AT275" s="137" t="s">
        <v>182</v>
      </c>
      <c r="AU275" s="137" t="s">
        <v>86</v>
      </c>
      <c r="AY275" s="15" t="s">
        <v>141</v>
      </c>
      <c r="BE275" s="138">
        <f>IF(N275="základní",J275,0)</f>
        <v>0</v>
      </c>
      <c r="BF275" s="138">
        <f>IF(N275="snížená",J275,0)</f>
        <v>0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5" t="s">
        <v>84</v>
      </c>
      <c r="BK275" s="138">
        <f>ROUND(I275*H275,2)</f>
        <v>0</v>
      </c>
      <c r="BL275" s="15" t="s">
        <v>228</v>
      </c>
      <c r="BM275" s="137" t="s">
        <v>611</v>
      </c>
    </row>
    <row r="276" spans="2:65" s="1" customFormat="1" ht="24.2" customHeight="1">
      <c r="B276" s="125"/>
      <c r="C276" s="126" t="s">
        <v>612</v>
      </c>
      <c r="D276" s="126" t="s">
        <v>144</v>
      </c>
      <c r="E276" s="127" t="s">
        <v>613</v>
      </c>
      <c r="F276" s="128" t="s">
        <v>614</v>
      </c>
      <c r="G276" s="129" t="s">
        <v>225</v>
      </c>
      <c r="H276" s="130">
        <v>1</v>
      </c>
      <c r="I276" s="131"/>
      <c r="J276" s="132">
        <f>ROUND(I276*H276,2)</f>
        <v>0</v>
      </c>
      <c r="K276" s="128" t="s">
        <v>148</v>
      </c>
      <c r="L276" s="30"/>
      <c r="M276" s="133" t="s">
        <v>3</v>
      </c>
      <c r="N276" s="134" t="s">
        <v>47</v>
      </c>
      <c r="P276" s="135">
        <f>O276*H276</f>
        <v>0</v>
      </c>
      <c r="Q276" s="135">
        <v>0</v>
      </c>
      <c r="R276" s="135">
        <f>Q276*H276</f>
        <v>0</v>
      </c>
      <c r="S276" s="135">
        <v>0</v>
      </c>
      <c r="T276" s="136">
        <f>S276*H276</f>
        <v>0</v>
      </c>
      <c r="AR276" s="137" t="s">
        <v>228</v>
      </c>
      <c r="AT276" s="137" t="s">
        <v>144</v>
      </c>
      <c r="AU276" s="137" t="s">
        <v>86</v>
      </c>
      <c r="AY276" s="15" t="s">
        <v>141</v>
      </c>
      <c r="BE276" s="138">
        <f>IF(N276="základní",J276,0)</f>
        <v>0</v>
      </c>
      <c r="BF276" s="138">
        <f>IF(N276="snížená",J276,0)</f>
        <v>0</v>
      </c>
      <c r="BG276" s="138">
        <f>IF(N276="zákl. přenesená",J276,0)</f>
        <v>0</v>
      </c>
      <c r="BH276" s="138">
        <f>IF(N276="sníž. přenesená",J276,0)</f>
        <v>0</v>
      </c>
      <c r="BI276" s="138">
        <f>IF(N276="nulová",J276,0)</f>
        <v>0</v>
      </c>
      <c r="BJ276" s="15" t="s">
        <v>84</v>
      </c>
      <c r="BK276" s="138">
        <f>ROUND(I276*H276,2)</f>
        <v>0</v>
      </c>
      <c r="BL276" s="15" t="s">
        <v>228</v>
      </c>
      <c r="BM276" s="137" t="s">
        <v>615</v>
      </c>
    </row>
    <row r="277" spans="2:65" s="1" customFormat="1">
      <c r="B277" s="30"/>
      <c r="D277" s="139" t="s">
        <v>151</v>
      </c>
      <c r="F277" s="140" t="s">
        <v>616</v>
      </c>
      <c r="I277" s="141"/>
      <c r="L277" s="30"/>
      <c r="M277" s="142"/>
      <c r="T277" s="51"/>
      <c r="AT277" s="15" t="s">
        <v>151</v>
      </c>
      <c r="AU277" s="15" t="s">
        <v>86</v>
      </c>
    </row>
    <row r="278" spans="2:65" s="11" customFormat="1" ht="22.9" customHeight="1">
      <c r="B278" s="113"/>
      <c r="D278" s="114" t="s">
        <v>75</v>
      </c>
      <c r="E278" s="123" t="s">
        <v>617</v>
      </c>
      <c r="F278" s="123" t="s">
        <v>618</v>
      </c>
      <c r="I278" s="116"/>
      <c r="J278" s="124">
        <f>BK278</f>
        <v>0</v>
      </c>
      <c r="L278" s="113"/>
      <c r="M278" s="118"/>
      <c r="P278" s="119">
        <f>SUM(P279:P280)</f>
        <v>0</v>
      </c>
      <c r="R278" s="119">
        <f>SUM(R279:R280)</f>
        <v>0</v>
      </c>
      <c r="T278" s="120">
        <f>SUM(T279:T280)</f>
        <v>7.8E-2</v>
      </c>
      <c r="AR278" s="114" t="s">
        <v>86</v>
      </c>
      <c r="AT278" s="121" t="s">
        <v>75</v>
      </c>
      <c r="AU278" s="121" t="s">
        <v>84</v>
      </c>
      <c r="AY278" s="114" t="s">
        <v>141</v>
      </c>
      <c r="BK278" s="122">
        <f>SUM(BK279:BK280)</f>
        <v>0</v>
      </c>
    </row>
    <row r="279" spans="2:65" s="1" customFormat="1" ht="16.5" customHeight="1">
      <c r="B279" s="125"/>
      <c r="C279" s="126" t="s">
        <v>619</v>
      </c>
      <c r="D279" s="126" t="s">
        <v>144</v>
      </c>
      <c r="E279" s="127" t="s">
        <v>620</v>
      </c>
      <c r="F279" s="128" t="s">
        <v>621</v>
      </c>
      <c r="G279" s="129" t="s">
        <v>178</v>
      </c>
      <c r="H279" s="130">
        <v>6</v>
      </c>
      <c r="I279" s="131"/>
      <c r="J279" s="132">
        <f>ROUND(I279*H279,2)</f>
        <v>0</v>
      </c>
      <c r="K279" s="128" t="s">
        <v>148</v>
      </c>
      <c r="L279" s="30"/>
      <c r="M279" s="133" t="s">
        <v>3</v>
      </c>
      <c r="N279" s="134" t="s">
        <v>47</v>
      </c>
      <c r="P279" s="135">
        <f>O279*H279</f>
        <v>0</v>
      </c>
      <c r="Q279" s="135">
        <v>0</v>
      </c>
      <c r="R279" s="135">
        <f>Q279*H279</f>
        <v>0</v>
      </c>
      <c r="S279" s="135">
        <v>1.2999999999999999E-2</v>
      </c>
      <c r="T279" s="136">
        <f>S279*H279</f>
        <v>7.8E-2</v>
      </c>
      <c r="AR279" s="137" t="s">
        <v>228</v>
      </c>
      <c r="AT279" s="137" t="s">
        <v>144</v>
      </c>
      <c r="AU279" s="137" t="s">
        <v>86</v>
      </c>
      <c r="AY279" s="15" t="s">
        <v>141</v>
      </c>
      <c r="BE279" s="138">
        <f>IF(N279="základní",J279,0)</f>
        <v>0</v>
      </c>
      <c r="BF279" s="138">
        <f>IF(N279="snížená",J279,0)</f>
        <v>0</v>
      </c>
      <c r="BG279" s="138">
        <f>IF(N279="zákl. přenesená",J279,0)</f>
        <v>0</v>
      </c>
      <c r="BH279" s="138">
        <f>IF(N279="sníž. přenesená",J279,0)</f>
        <v>0</v>
      </c>
      <c r="BI279" s="138">
        <f>IF(N279="nulová",J279,0)</f>
        <v>0</v>
      </c>
      <c r="BJ279" s="15" t="s">
        <v>84</v>
      </c>
      <c r="BK279" s="138">
        <f>ROUND(I279*H279,2)</f>
        <v>0</v>
      </c>
      <c r="BL279" s="15" t="s">
        <v>228</v>
      </c>
      <c r="BM279" s="137" t="s">
        <v>622</v>
      </c>
    </row>
    <row r="280" spans="2:65" s="1" customFormat="1">
      <c r="B280" s="30"/>
      <c r="D280" s="139" t="s">
        <v>151</v>
      </c>
      <c r="F280" s="140" t="s">
        <v>623</v>
      </c>
      <c r="I280" s="141"/>
      <c r="L280" s="30"/>
      <c r="M280" s="142"/>
      <c r="T280" s="51"/>
      <c r="AT280" s="15" t="s">
        <v>151</v>
      </c>
      <c r="AU280" s="15" t="s">
        <v>86</v>
      </c>
    </row>
    <row r="281" spans="2:65" s="11" customFormat="1" ht="22.9" customHeight="1">
      <c r="B281" s="113"/>
      <c r="D281" s="114" t="s">
        <v>75</v>
      </c>
      <c r="E281" s="123" t="s">
        <v>624</v>
      </c>
      <c r="F281" s="123" t="s">
        <v>625</v>
      </c>
      <c r="I281" s="116"/>
      <c r="J281" s="124">
        <f>BK281</f>
        <v>0</v>
      </c>
      <c r="L281" s="113"/>
      <c r="M281" s="118"/>
      <c r="P281" s="119">
        <f>SUM(P282:P299)</f>
        <v>0</v>
      </c>
      <c r="R281" s="119">
        <f>SUM(R282:R299)</f>
        <v>1.0530029999999999</v>
      </c>
      <c r="T281" s="120">
        <f>SUM(T282:T299)</f>
        <v>0.91426999999999992</v>
      </c>
      <c r="AR281" s="114" t="s">
        <v>86</v>
      </c>
      <c r="AT281" s="121" t="s">
        <v>75</v>
      </c>
      <c r="AU281" s="121" t="s">
        <v>84</v>
      </c>
      <c r="AY281" s="114" t="s">
        <v>141</v>
      </c>
      <c r="BK281" s="122">
        <f>SUM(BK282:BK299)</f>
        <v>0</v>
      </c>
    </row>
    <row r="282" spans="2:65" s="1" customFormat="1" ht="16.5" customHeight="1">
      <c r="B282" s="125"/>
      <c r="C282" s="126" t="s">
        <v>626</v>
      </c>
      <c r="D282" s="126" t="s">
        <v>144</v>
      </c>
      <c r="E282" s="127" t="s">
        <v>627</v>
      </c>
      <c r="F282" s="128" t="s">
        <v>628</v>
      </c>
      <c r="G282" s="129" t="s">
        <v>147</v>
      </c>
      <c r="H282" s="130">
        <v>25.9</v>
      </c>
      <c r="I282" s="131"/>
      <c r="J282" s="132">
        <f>ROUND(I282*H282,2)</f>
        <v>0</v>
      </c>
      <c r="K282" s="128" t="s">
        <v>148</v>
      </c>
      <c r="L282" s="30"/>
      <c r="M282" s="133" t="s">
        <v>3</v>
      </c>
      <c r="N282" s="134" t="s">
        <v>47</v>
      </c>
      <c r="P282" s="135">
        <f>O282*H282</f>
        <v>0</v>
      </c>
      <c r="Q282" s="135">
        <v>2.9999999999999997E-4</v>
      </c>
      <c r="R282" s="135">
        <f>Q282*H282</f>
        <v>7.7699999999999991E-3</v>
      </c>
      <c r="S282" s="135">
        <v>0</v>
      </c>
      <c r="T282" s="136">
        <f>S282*H282</f>
        <v>0</v>
      </c>
      <c r="AR282" s="137" t="s">
        <v>228</v>
      </c>
      <c r="AT282" s="137" t="s">
        <v>144</v>
      </c>
      <c r="AU282" s="137" t="s">
        <v>86</v>
      </c>
      <c r="AY282" s="15" t="s">
        <v>141</v>
      </c>
      <c r="BE282" s="138">
        <f>IF(N282="základní",J282,0)</f>
        <v>0</v>
      </c>
      <c r="BF282" s="138">
        <f>IF(N282="snížená",J282,0)</f>
        <v>0</v>
      </c>
      <c r="BG282" s="138">
        <f>IF(N282="zákl. přenesená",J282,0)</f>
        <v>0</v>
      </c>
      <c r="BH282" s="138">
        <f>IF(N282="sníž. přenesená",J282,0)</f>
        <v>0</v>
      </c>
      <c r="BI282" s="138">
        <f>IF(N282="nulová",J282,0)</f>
        <v>0</v>
      </c>
      <c r="BJ282" s="15" t="s">
        <v>84</v>
      </c>
      <c r="BK282" s="138">
        <f>ROUND(I282*H282,2)</f>
        <v>0</v>
      </c>
      <c r="BL282" s="15" t="s">
        <v>228</v>
      </c>
      <c r="BM282" s="137" t="s">
        <v>629</v>
      </c>
    </row>
    <row r="283" spans="2:65" s="1" customFormat="1">
      <c r="B283" s="30"/>
      <c r="D283" s="139" t="s">
        <v>151</v>
      </c>
      <c r="F283" s="140" t="s">
        <v>630</v>
      </c>
      <c r="I283" s="141"/>
      <c r="L283" s="30"/>
      <c r="M283" s="142"/>
      <c r="T283" s="51"/>
      <c r="AT283" s="15" t="s">
        <v>151</v>
      </c>
      <c r="AU283" s="15" t="s">
        <v>86</v>
      </c>
    </row>
    <row r="284" spans="2:65" s="1" customFormat="1" ht="24.2" customHeight="1">
      <c r="B284" s="125"/>
      <c r="C284" s="126" t="s">
        <v>631</v>
      </c>
      <c r="D284" s="126" t="s">
        <v>144</v>
      </c>
      <c r="E284" s="127" t="s">
        <v>632</v>
      </c>
      <c r="F284" s="128" t="s">
        <v>633</v>
      </c>
      <c r="G284" s="129" t="s">
        <v>147</v>
      </c>
      <c r="H284" s="130">
        <v>25.9</v>
      </c>
      <c r="I284" s="131"/>
      <c r="J284" s="132">
        <f>ROUND(I284*H284,2)</f>
        <v>0</v>
      </c>
      <c r="K284" s="128" t="s">
        <v>148</v>
      </c>
      <c r="L284" s="30"/>
      <c r="M284" s="133" t="s">
        <v>3</v>
      </c>
      <c r="N284" s="134" t="s">
        <v>47</v>
      </c>
      <c r="P284" s="135">
        <f>O284*H284</f>
        <v>0</v>
      </c>
      <c r="Q284" s="135">
        <v>7.5799999999999999E-3</v>
      </c>
      <c r="R284" s="135">
        <f>Q284*H284</f>
        <v>0.196322</v>
      </c>
      <c r="S284" s="135">
        <v>0</v>
      </c>
      <c r="T284" s="136">
        <f>S284*H284</f>
        <v>0</v>
      </c>
      <c r="AR284" s="137" t="s">
        <v>228</v>
      </c>
      <c r="AT284" s="137" t="s">
        <v>144</v>
      </c>
      <c r="AU284" s="137" t="s">
        <v>86</v>
      </c>
      <c r="AY284" s="15" t="s">
        <v>141</v>
      </c>
      <c r="BE284" s="138">
        <f>IF(N284="základní",J284,0)</f>
        <v>0</v>
      </c>
      <c r="BF284" s="138">
        <f>IF(N284="snížená",J284,0)</f>
        <v>0</v>
      </c>
      <c r="BG284" s="138">
        <f>IF(N284="zákl. přenesená",J284,0)</f>
        <v>0</v>
      </c>
      <c r="BH284" s="138">
        <f>IF(N284="sníž. přenesená",J284,0)</f>
        <v>0</v>
      </c>
      <c r="BI284" s="138">
        <f>IF(N284="nulová",J284,0)</f>
        <v>0</v>
      </c>
      <c r="BJ284" s="15" t="s">
        <v>84</v>
      </c>
      <c r="BK284" s="138">
        <f>ROUND(I284*H284,2)</f>
        <v>0</v>
      </c>
      <c r="BL284" s="15" t="s">
        <v>228</v>
      </c>
      <c r="BM284" s="137" t="s">
        <v>634</v>
      </c>
    </row>
    <row r="285" spans="2:65" s="1" customFormat="1">
      <c r="B285" s="30"/>
      <c r="D285" s="139" t="s">
        <v>151</v>
      </c>
      <c r="F285" s="140" t="s">
        <v>635</v>
      </c>
      <c r="I285" s="141"/>
      <c r="L285" s="30"/>
      <c r="M285" s="142"/>
      <c r="T285" s="51"/>
      <c r="AT285" s="15" t="s">
        <v>151</v>
      </c>
      <c r="AU285" s="15" t="s">
        <v>86</v>
      </c>
    </row>
    <row r="286" spans="2:65" s="1" customFormat="1" ht="16.5" customHeight="1">
      <c r="B286" s="125"/>
      <c r="C286" s="126" t="s">
        <v>636</v>
      </c>
      <c r="D286" s="126" t="s">
        <v>144</v>
      </c>
      <c r="E286" s="127" t="s">
        <v>637</v>
      </c>
      <c r="F286" s="128" t="s">
        <v>638</v>
      </c>
      <c r="G286" s="129" t="s">
        <v>147</v>
      </c>
      <c r="H286" s="130">
        <v>25.9</v>
      </c>
      <c r="I286" s="131"/>
      <c r="J286" s="132">
        <f>ROUND(I286*H286,2)</f>
        <v>0</v>
      </c>
      <c r="K286" s="128" t="s">
        <v>148</v>
      </c>
      <c r="L286" s="30"/>
      <c r="M286" s="133" t="s">
        <v>3</v>
      </c>
      <c r="N286" s="134" t="s">
        <v>47</v>
      </c>
      <c r="P286" s="135">
        <f>O286*H286</f>
        <v>0</v>
      </c>
      <c r="Q286" s="135">
        <v>0</v>
      </c>
      <c r="R286" s="135">
        <f>Q286*H286</f>
        <v>0</v>
      </c>
      <c r="S286" s="135">
        <v>3.5299999999999998E-2</v>
      </c>
      <c r="T286" s="136">
        <f>S286*H286</f>
        <v>0.91426999999999992</v>
      </c>
      <c r="AR286" s="137" t="s">
        <v>228</v>
      </c>
      <c r="AT286" s="137" t="s">
        <v>144</v>
      </c>
      <c r="AU286" s="137" t="s">
        <v>86</v>
      </c>
      <c r="AY286" s="15" t="s">
        <v>141</v>
      </c>
      <c r="BE286" s="138">
        <f>IF(N286="základní",J286,0)</f>
        <v>0</v>
      </c>
      <c r="BF286" s="138">
        <f>IF(N286="snížená",J286,0)</f>
        <v>0</v>
      </c>
      <c r="BG286" s="138">
        <f>IF(N286="zákl. přenesená",J286,0)</f>
        <v>0</v>
      </c>
      <c r="BH286" s="138">
        <f>IF(N286="sníž. přenesená",J286,0)</f>
        <v>0</v>
      </c>
      <c r="BI286" s="138">
        <f>IF(N286="nulová",J286,0)</f>
        <v>0</v>
      </c>
      <c r="BJ286" s="15" t="s">
        <v>84</v>
      </c>
      <c r="BK286" s="138">
        <f>ROUND(I286*H286,2)</f>
        <v>0</v>
      </c>
      <c r="BL286" s="15" t="s">
        <v>228</v>
      </c>
      <c r="BM286" s="137" t="s">
        <v>639</v>
      </c>
    </row>
    <row r="287" spans="2:65" s="1" customFormat="1">
      <c r="B287" s="30"/>
      <c r="D287" s="139" t="s">
        <v>151</v>
      </c>
      <c r="F287" s="140" t="s">
        <v>640</v>
      </c>
      <c r="I287" s="141"/>
      <c r="L287" s="30"/>
      <c r="M287" s="142"/>
      <c r="T287" s="51"/>
      <c r="AT287" s="15" t="s">
        <v>151</v>
      </c>
      <c r="AU287" s="15" t="s">
        <v>86</v>
      </c>
    </row>
    <row r="288" spans="2:65" s="1" customFormat="1" ht="24.2" customHeight="1">
      <c r="B288" s="125"/>
      <c r="C288" s="126" t="s">
        <v>641</v>
      </c>
      <c r="D288" s="126" t="s">
        <v>144</v>
      </c>
      <c r="E288" s="127" t="s">
        <v>642</v>
      </c>
      <c r="F288" s="128" t="s">
        <v>643</v>
      </c>
      <c r="G288" s="129" t="s">
        <v>147</v>
      </c>
      <c r="H288" s="130">
        <v>25.9</v>
      </c>
      <c r="I288" s="131"/>
      <c r="J288" s="132">
        <f>ROUND(I288*H288,2)</f>
        <v>0</v>
      </c>
      <c r="K288" s="128" t="s">
        <v>148</v>
      </c>
      <c r="L288" s="30"/>
      <c r="M288" s="133" t="s">
        <v>3</v>
      </c>
      <c r="N288" s="134" t="s">
        <v>47</v>
      </c>
      <c r="P288" s="135">
        <f>O288*H288</f>
        <v>0</v>
      </c>
      <c r="Q288" s="135">
        <v>7.5500000000000003E-3</v>
      </c>
      <c r="R288" s="135">
        <f>Q288*H288</f>
        <v>0.195545</v>
      </c>
      <c r="S288" s="135">
        <v>0</v>
      </c>
      <c r="T288" s="136">
        <f>S288*H288</f>
        <v>0</v>
      </c>
      <c r="AR288" s="137" t="s">
        <v>228</v>
      </c>
      <c r="AT288" s="137" t="s">
        <v>144</v>
      </c>
      <c r="AU288" s="137" t="s">
        <v>86</v>
      </c>
      <c r="AY288" s="15" t="s">
        <v>141</v>
      </c>
      <c r="BE288" s="138">
        <f>IF(N288="základní",J288,0)</f>
        <v>0</v>
      </c>
      <c r="BF288" s="138">
        <f>IF(N288="snížená",J288,0)</f>
        <v>0</v>
      </c>
      <c r="BG288" s="138">
        <f>IF(N288="zákl. přenesená",J288,0)</f>
        <v>0</v>
      </c>
      <c r="BH288" s="138">
        <f>IF(N288="sníž. přenesená",J288,0)</f>
        <v>0</v>
      </c>
      <c r="BI288" s="138">
        <f>IF(N288="nulová",J288,0)</f>
        <v>0</v>
      </c>
      <c r="BJ288" s="15" t="s">
        <v>84</v>
      </c>
      <c r="BK288" s="138">
        <f>ROUND(I288*H288,2)</f>
        <v>0</v>
      </c>
      <c r="BL288" s="15" t="s">
        <v>228</v>
      </c>
      <c r="BM288" s="137" t="s">
        <v>644</v>
      </c>
    </row>
    <row r="289" spans="2:65" s="1" customFormat="1">
      <c r="B289" s="30"/>
      <c r="D289" s="139" t="s">
        <v>151</v>
      </c>
      <c r="F289" s="140" t="s">
        <v>645</v>
      </c>
      <c r="I289" s="141"/>
      <c r="L289" s="30"/>
      <c r="M289" s="142"/>
      <c r="T289" s="51"/>
      <c r="AT289" s="15" t="s">
        <v>151</v>
      </c>
      <c r="AU289" s="15" t="s">
        <v>86</v>
      </c>
    </row>
    <row r="290" spans="2:65" s="1" customFormat="1" ht="16.5" customHeight="1">
      <c r="B290" s="125"/>
      <c r="C290" s="143" t="s">
        <v>646</v>
      </c>
      <c r="D290" s="143" t="s">
        <v>182</v>
      </c>
      <c r="E290" s="144" t="s">
        <v>647</v>
      </c>
      <c r="F290" s="145" t="s">
        <v>648</v>
      </c>
      <c r="G290" s="146" t="s">
        <v>147</v>
      </c>
      <c r="H290" s="147">
        <v>28.49</v>
      </c>
      <c r="I290" s="148"/>
      <c r="J290" s="149">
        <f>ROUND(I290*H290,2)</f>
        <v>0</v>
      </c>
      <c r="K290" s="145" t="s">
        <v>148</v>
      </c>
      <c r="L290" s="150"/>
      <c r="M290" s="151" t="s">
        <v>3</v>
      </c>
      <c r="N290" s="152" t="s">
        <v>47</v>
      </c>
      <c r="P290" s="135">
        <f>O290*H290</f>
        <v>0</v>
      </c>
      <c r="Q290" s="135">
        <v>2.1999999999999999E-2</v>
      </c>
      <c r="R290" s="135">
        <f>Q290*H290</f>
        <v>0.62677999999999989</v>
      </c>
      <c r="S290" s="135">
        <v>0</v>
      </c>
      <c r="T290" s="136">
        <f>S290*H290</f>
        <v>0</v>
      </c>
      <c r="AR290" s="137" t="s">
        <v>311</v>
      </c>
      <c r="AT290" s="137" t="s">
        <v>182</v>
      </c>
      <c r="AU290" s="137" t="s">
        <v>86</v>
      </c>
      <c r="AY290" s="15" t="s">
        <v>141</v>
      </c>
      <c r="BE290" s="138">
        <f>IF(N290="základní",J290,0)</f>
        <v>0</v>
      </c>
      <c r="BF290" s="138">
        <f>IF(N290="snížená",J290,0)</f>
        <v>0</v>
      </c>
      <c r="BG290" s="138">
        <f>IF(N290="zákl. přenesená",J290,0)</f>
        <v>0</v>
      </c>
      <c r="BH290" s="138">
        <f>IF(N290="sníž. přenesená",J290,0)</f>
        <v>0</v>
      </c>
      <c r="BI290" s="138">
        <f>IF(N290="nulová",J290,0)</f>
        <v>0</v>
      </c>
      <c r="BJ290" s="15" t="s">
        <v>84</v>
      </c>
      <c r="BK290" s="138">
        <f>ROUND(I290*H290,2)</f>
        <v>0</v>
      </c>
      <c r="BL290" s="15" t="s">
        <v>228</v>
      </c>
      <c r="BM290" s="137" t="s">
        <v>649</v>
      </c>
    </row>
    <row r="291" spans="2:65" s="12" customFormat="1">
      <c r="B291" s="153"/>
      <c r="D291" s="154" t="s">
        <v>456</v>
      </c>
      <c r="F291" s="155" t="s">
        <v>650</v>
      </c>
      <c r="H291" s="156">
        <v>28.49</v>
      </c>
      <c r="I291" s="157"/>
      <c r="L291" s="153"/>
      <c r="M291" s="158"/>
      <c r="T291" s="159"/>
      <c r="AT291" s="160" t="s">
        <v>456</v>
      </c>
      <c r="AU291" s="160" t="s">
        <v>86</v>
      </c>
      <c r="AV291" s="12" t="s">
        <v>86</v>
      </c>
      <c r="AW291" s="12" t="s">
        <v>4</v>
      </c>
      <c r="AX291" s="12" t="s">
        <v>84</v>
      </c>
      <c r="AY291" s="160" t="s">
        <v>141</v>
      </c>
    </row>
    <row r="292" spans="2:65" s="1" customFormat="1" ht="16.5" customHeight="1">
      <c r="B292" s="125"/>
      <c r="C292" s="126" t="s">
        <v>651</v>
      </c>
      <c r="D292" s="126" t="s">
        <v>144</v>
      </c>
      <c r="E292" s="127" t="s">
        <v>652</v>
      </c>
      <c r="F292" s="128" t="s">
        <v>653</v>
      </c>
      <c r="G292" s="129" t="s">
        <v>263</v>
      </c>
      <c r="H292" s="130">
        <v>197.1</v>
      </c>
      <c r="I292" s="131"/>
      <c r="J292" s="132">
        <f>ROUND(I292*H292,2)</f>
        <v>0</v>
      </c>
      <c r="K292" s="128" t="s">
        <v>148</v>
      </c>
      <c r="L292" s="30"/>
      <c r="M292" s="133" t="s">
        <v>3</v>
      </c>
      <c r="N292" s="134" t="s">
        <v>47</v>
      </c>
      <c r="P292" s="135">
        <f>O292*H292</f>
        <v>0</v>
      </c>
      <c r="Q292" s="135">
        <v>9.0000000000000006E-5</v>
      </c>
      <c r="R292" s="135">
        <f>Q292*H292</f>
        <v>1.7739000000000001E-2</v>
      </c>
      <c r="S292" s="135">
        <v>0</v>
      </c>
      <c r="T292" s="136">
        <f>S292*H292</f>
        <v>0</v>
      </c>
      <c r="AR292" s="137" t="s">
        <v>228</v>
      </c>
      <c r="AT292" s="137" t="s">
        <v>144</v>
      </c>
      <c r="AU292" s="137" t="s">
        <v>86</v>
      </c>
      <c r="AY292" s="15" t="s">
        <v>141</v>
      </c>
      <c r="BE292" s="138">
        <f>IF(N292="základní",J292,0)</f>
        <v>0</v>
      </c>
      <c r="BF292" s="138">
        <f>IF(N292="snížená",J292,0)</f>
        <v>0</v>
      </c>
      <c r="BG292" s="138">
        <f>IF(N292="zákl. přenesená",J292,0)</f>
        <v>0</v>
      </c>
      <c r="BH292" s="138">
        <f>IF(N292="sníž. přenesená",J292,0)</f>
        <v>0</v>
      </c>
      <c r="BI292" s="138">
        <f>IF(N292="nulová",J292,0)</f>
        <v>0</v>
      </c>
      <c r="BJ292" s="15" t="s">
        <v>84</v>
      </c>
      <c r="BK292" s="138">
        <f>ROUND(I292*H292,2)</f>
        <v>0</v>
      </c>
      <c r="BL292" s="15" t="s">
        <v>228</v>
      </c>
      <c r="BM292" s="137" t="s">
        <v>654</v>
      </c>
    </row>
    <row r="293" spans="2:65" s="1" customFormat="1">
      <c r="B293" s="30"/>
      <c r="D293" s="139" t="s">
        <v>151</v>
      </c>
      <c r="F293" s="140" t="s">
        <v>655</v>
      </c>
      <c r="I293" s="141"/>
      <c r="L293" s="30"/>
      <c r="M293" s="142"/>
      <c r="T293" s="51"/>
      <c r="AT293" s="15" t="s">
        <v>151</v>
      </c>
      <c r="AU293" s="15" t="s">
        <v>86</v>
      </c>
    </row>
    <row r="294" spans="2:65" s="1" customFormat="1" ht="16.5" customHeight="1">
      <c r="B294" s="125"/>
      <c r="C294" s="126" t="s">
        <v>656</v>
      </c>
      <c r="D294" s="126" t="s">
        <v>144</v>
      </c>
      <c r="E294" s="127" t="s">
        <v>657</v>
      </c>
      <c r="F294" s="128" t="s">
        <v>658</v>
      </c>
      <c r="G294" s="129" t="s">
        <v>263</v>
      </c>
      <c r="H294" s="130">
        <v>47.2</v>
      </c>
      <c r="I294" s="131"/>
      <c r="J294" s="132">
        <f>ROUND(I294*H294,2)</f>
        <v>0</v>
      </c>
      <c r="K294" s="128" t="s">
        <v>148</v>
      </c>
      <c r="L294" s="30"/>
      <c r="M294" s="133" t="s">
        <v>3</v>
      </c>
      <c r="N294" s="134" t="s">
        <v>47</v>
      </c>
      <c r="P294" s="135">
        <f>O294*H294</f>
        <v>0</v>
      </c>
      <c r="Q294" s="135">
        <v>1.6000000000000001E-4</v>
      </c>
      <c r="R294" s="135">
        <f>Q294*H294</f>
        <v>7.5520000000000014E-3</v>
      </c>
      <c r="S294" s="135">
        <v>0</v>
      </c>
      <c r="T294" s="136">
        <f>S294*H294</f>
        <v>0</v>
      </c>
      <c r="AR294" s="137" t="s">
        <v>228</v>
      </c>
      <c r="AT294" s="137" t="s">
        <v>144</v>
      </c>
      <c r="AU294" s="137" t="s">
        <v>86</v>
      </c>
      <c r="AY294" s="15" t="s">
        <v>141</v>
      </c>
      <c r="BE294" s="138">
        <f>IF(N294="základní",J294,0)</f>
        <v>0</v>
      </c>
      <c r="BF294" s="138">
        <f>IF(N294="snížená",J294,0)</f>
        <v>0</v>
      </c>
      <c r="BG294" s="138">
        <f>IF(N294="zákl. přenesená",J294,0)</f>
        <v>0</v>
      </c>
      <c r="BH294" s="138">
        <f>IF(N294="sníž. přenesená",J294,0)</f>
        <v>0</v>
      </c>
      <c r="BI294" s="138">
        <f>IF(N294="nulová",J294,0)</f>
        <v>0</v>
      </c>
      <c r="BJ294" s="15" t="s">
        <v>84</v>
      </c>
      <c r="BK294" s="138">
        <f>ROUND(I294*H294,2)</f>
        <v>0</v>
      </c>
      <c r="BL294" s="15" t="s">
        <v>228</v>
      </c>
      <c r="BM294" s="137" t="s">
        <v>659</v>
      </c>
    </row>
    <row r="295" spans="2:65" s="1" customFormat="1">
      <c r="B295" s="30"/>
      <c r="D295" s="139" t="s">
        <v>151</v>
      </c>
      <c r="F295" s="140" t="s">
        <v>660</v>
      </c>
      <c r="I295" s="141"/>
      <c r="L295" s="30"/>
      <c r="M295" s="142"/>
      <c r="T295" s="51"/>
      <c r="AT295" s="15" t="s">
        <v>151</v>
      </c>
      <c r="AU295" s="15" t="s">
        <v>86</v>
      </c>
    </row>
    <row r="296" spans="2:65" s="1" customFormat="1" ht="16.5" customHeight="1">
      <c r="B296" s="125"/>
      <c r="C296" s="126" t="s">
        <v>661</v>
      </c>
      <c r="D296" s="126" t="s">
        <v>144</v>
      </c>
      <c r="E296" s="127" t="s">
        <v>662</v>
      </c>
      <c r="F296" s="128" t="s">
        <v>663</v>
      </c>
      <c r="G296" s="129" t="s">
        <v>147</v>
      </c>
      <c r="H296" s="130">
        <v>25.9</v>
      </c>
      <c r="I296" s="131"/>
      <c r="J296" s="132">
        <f>ROUND(I296*H296,2)</f>
        <v>0</v>
      </c>
      <c r="K296" s="128" t="s">
        <v>148</v>
      </c>
      <c r="L296" s="30"/>
      <c r="M296" s="133" t="s">
        <v>3</v>
      </c>
      <c r="N296" s="134" t="s">
        <v>47</v>
      </c>
      <c r="P296" s="135">
        <f>O296*H296</f>
        <v>0</v>
      </c>
      <c r="Q296" s="135">
        <v>5.0000000000000002E-5</v>
      </c>
      <c r="R296" s="135">
        <f>Q296*H296</f>
        <v>1.2949999999999999E-3</v>
      </c>
      <c r="S296" s="135">
        <v>0</v>
      </c>
      <c r="T296" s="136">
        <f>S296*H296</f>
        <v>0</v>
      </c>
      <c r="AR296" s="137" t="s">
        <v>228</v>
      </c>
      <c r="AT296" s="137" t="s">
        <v>144</v>
      </c>
      <c r="AU296" s="137" t="s">
        <v>86</v>
      </c>
      <c r="AY296" s="15" t="s">
        <v>141</v>
      </c>
      <c r="BE296" s="138">
        <f>IF(N296="základní",J296,0)</f>
        <v>0</v>
      </c>
      <c r="BF296" s="138">
        <f>IF(N296="snížená",J296,0)</f>
        <v>0</v>
      </c>
      <c r="BG296" s="138">
        <f>IF(N296="zákl. přenesená",J296,0)</f>
        <v>0</v>
      </c>
      <c r="BH296" s="138">
        <f>IF(N296="sníž. přenesená",J296,0)</f>
        <v>0</v>
      </c>
      <c r="BI296" s="138">
        <f>IF(N296="nulová",J296,0)</f>
        <v>0</v>
      </c>
      <c r="BJ296" s="15" t="s">
        <v>84</v>
      </c>
      <c r="BK296" s="138">
        <f>ROUND(I296*H296,2)</f>
        <v>0</v>
      </c>
      <c r="BL296" s="15" t="s">
        <v>228</v>
      </c>
      <c r="BM296" s="137" t="s">
        <v>664</v>
      </c>
    </row>
    <row r="297" spans="2:65" s="1" customFormat="1">
      <c r="B297" s="30"/>
      <c r="D297" s="139" t="s">
        <v>151</v>
      </c>
      <c r="F297" s="140" t="s">
        <v>665</v>
      </c>
      <c r="I297" s="141"/>
      <c r="L297" s="30"/>
      <c r="M297" s="142"/>
      <c r="T297" s="51"/>
      <c r="AT297" s="15" t="s">
        <v>151</v>
      </c>
      <c r="AU297" s="15" t="s">
        <v>86</v>
      </c>
    </row>
    <row r="298" spans="2:65" s="1" customFormat="1" ht="24.2" customHeight="1">
      <c r="B298" s="125"/>
      <c r="C298" s="126" t="s">
        <v>666</v>
      </c>
      <c r="D298" s="126" t="s">
        <v>144</v>
      </c>
      <c r="E298" s="127" t="s">
        <v>667</v>
      </c>
      <c r="F298" s="128" t="s">
        <v>668</v>
      </c>
      <c r="G298" s="129" t="s">
        <v>225</v>
      </c>
      <c r="H298" s="130">
        <v>1.0529999999999999</v>
      </c>
      <c r="I298" s="131"/>
      <c r="J298" s="132">
        <f>ROUND(I298*H298,2)</f>
        <v>0</v>
      </c>
      <c r="K298" s="128" t="s">
        <v>148</v>
      </c>
      <c r="L298" s="30"/>
      <c r="M298" s="133" t="s">
        <v>3</v>
      </c>
      <c r="N298" s="134" t="s">
        <v>47</v>
      </c>
      <c r="P298" s="135">
        <f>O298*H298</f>
        <v>0</v>
      </c>
      <c r="Q298" s="135">
        <v>0</v>
      </c>
      <c r="R298" s="135">
        <f>Q298*H298</f>
        <v>0</v>
      </c>
      <c r="S298" s="135">
        <v>0</v>
      </c>
      <c r="T298" s="136">
        <f>S298*H298</f>
        <v>0</v>
      </c>
      <c r="AR298" s="137" t="s">
        <v>228</v>
      </c>
      <c r="AT298" s="137" t="s">
        <v>144</v>
      </c>
      <c r="AU298" s="137" t="s">
        <v>86</v>
      </c>
      <c r="AY298" s="15" t="s">
        <v>141</v>
      </c>
      <c r="BE298" s="138">
        <f>IF(N298="základní",J298,0)</f>
        <v>0</v>
      </c>
      <c r="BF298" s="138">
        <f>IF(N298="snížená",J298,0)</f>
        <v>0</v>
      </c>
      <c r="BG298" s="138">
        <f>IF(N298="zákl. přenesená",J298,0)</f>
        <v>0</v>
      </c>
      <c r="BH298" s="138">
        <f>IF(N298="sníž. přenesená",J298,0)</f>
        <v>0</v>
      </c>
      <c r="BI298" s="138">
        <f>IF(N298="nulová",J298,0)</f>
        <v>0</v>
      </c>
      <c r="BJ298" s="15" t="s">
        <v>84</v>
      </c>
      <c r="BK298" s="138">
        <f>ROUND(I298*H298,2)</f>
        <v>0</v>
      </c>
      <c r="BL298" s="15" t="s">
        <v>228</v>
      </c>
      <c r="BM298" s="137" t="s">
        <v>669</v>
      </c>
    </row>
    <row r="299" spans="2:65" s="1" customFormat="1">
      <c r="B299" s="30"/>
      <c r="D299" s="139" t="s">
        <v>151</v>
      </c>
      <c r="F299" s="140" t="s">
        <v>670</v>
      </c>
      <c r="I299" s="141"/>
      <c r="L299" s="30"/>
      <c r="M299" s="142"/>
      <c r="T299" s="51"/>
      <c r="AT299" s="15" t="s">
        <v>151</v>
      </c>
      <c r="AU299" s="15" t="s">
        <v>86</v>
      </c>
    </row>
    <row r="300" spans="2:65" s="11" customFormat="1" ht="22.9" customHeight="1">
      <c r="B300" s="113"/>
      <c r="D300" s="114" t="s">
        <v>75</v>
      </c>
      <c r="E300" s="123" t="s">
        <v>671</v>
      </c>
      <c r="F300" s="123" t="s">
        <v>672</v>
      </c>
      <c r="I300" s="116"/>
      <c r="J300" s="124">
        <f>BK300</f>
        <v>0</v>
      </c>
      <c r="L300" s="113"/>
      <c r="M300" s="118"/>
      <c r="P300" s="119">
        <f>SUM(P301:P324)</f>
        <v>0</v>
      </c>
      <c r="R300" s="119">
        <f>SUM(R301:R324)</f>
        <v>3.7335161499999998</v>
      </c>
      <c r="T300" s="120">
        <f>SUM(T301:T324)</f>
        <v>1.5259199999999999</v>
      </c>
      <c r="AR300" s="114" t="s">
        <v>86</v>
      </c>
      <c r="AT300" s="121" t="s">
        <v>75</v>
      </c>
      <c r="AU300" s="121" t="s">
        <v>84</v>
      </c>
      <c r="AY300" s="114" t="s">
        <v>141</v>
      </c>
      <c r="BK300" s="122">
        <f>SUM(BK301:BK324)</f>
        <v>0</v>
      </c>
    </row>
    <row r="301" spans="2:65" s="1" customFormat="1" ht="16.5" customHeight="1">
      <c r="B301" s="125"/>
      <c r="C301" s="126" t="s">
        <v>673</v>
      </c>
      <c r="D301" s="126" t="s">
        <v>144</v>
      </c>
      <c r="E301" s="127" t="s">
        <v>674</v>
      </c>
      <c r="F301" s="128" t="s">
        <v>675</v>
      </c>
      <c r="G301" s="129" t="s">
        <v>147</v>
      </c>
      <c r="H301" s="130">
        <v>105.7</v>
      </c>
      <c r="I301" s="131"/>
      <c r="J301" s="132">
        <f>ROUND(I301*H301,2)</f>
        <v>0</v>
      </c>
      <c r="K301" s="128" t="s">
        <v>148</v>
      </c>
      <c r="L301" s="30"/>
      <c r="M301" s="133" t="s">
        <v>3</v>
      </c>
      <c r="N301" s="134" t="s">
        <v>47</v>
      </c>
      <c r="P301" s="135">
        <f>O301*H301</f>
        <v>0</v>
      </c>
      <c r="Q301" s="135">
        <v>2.9999999999999997E-4</v>
      </c>
      <c r="R301" s="135">
        <f>Q301*H301</f>
        <v>3.1709999999999995E-2</v>
      </c>
      <c r="S301" s="135">
        <v>0</v>
      </c>
      <c r="T301" s="136">
        <f>S301*H301</f>
        <v>0</v>
      </c>
      <c r="AR301" s="137" t="s">
        <v>228</v>
      </c>
      <c r="AT301" s="137" t="s">
        <v>144</v>
      </c>
      <c r="AU301" s="137" t="s">
        <v>86</v>
      </c>
      <c r="AY301" s="15" t="s">
        <v>141</v>
      </c>
      <c r="BE301" s="138">
        <f>IF(N301="základní",J301,0)</f>
        <v>0</v>
      </c>
      <c r="BF301" s="138">
        <f>IF(N301="snížená",J301,0)</f>
        <v>0</v>
      </c>
      <c r="BG301" s="138">
        <f>IF(N301="zákl. přenesená",J301,0)</f>
        <v>0</v>
      </c>
      <c r="BH301" s="138">
        <f>IF(N301="sníž. přenesená",J301,0)</f>
        <v>0</v>
      </c>
      <c r="BI301" s="138">
        <f>IF(N301="nulová",J301,0)</f>
        <v>0</v>
      </c>
      <c r="BJ301" s="15" t="s">
        <v>84</v>
      </c>
      <c r="BK301" s="138">
        <f>ROUND(I301*H301,2)</f>
        <v>0</v>
      </c>
      <c r="BL301" s="15" t="s">
        <v>228</v>
      </c>
      <c r="BM301" s="137" t="s">
        <v>676</v>
      </c>
    </row>
    <row r="302" spans="2:65" s="1" customFormat="1">
      <c r="B302" s="30"/>
      <c r="D302" s="139" t="s">
        <v>151</v>
      </c>
      <c r="F302" s="140" t="s">
        <v>677</v>
      </c>
      <c r="I302" s="141"/>
      <c r="L302" s="30"/>
      <c r="M302" s="142"/>
      <c r="T302" s="51"/>
      <c r="AT302" s="15" t="s">
        <v>151</v>
      </c>
      <c r="AU302" s="15" t="s">
        <v>86</v>
      </c>
    </row>
    <row r="303" spans="2:65" s="1" customFormat="1" ht="21.75" customHeight="1">
      <c r="B303" s="125"/>
      <c r="C303" s="126" t="s">
        <v>678</v>
      </c>
      <c r="D303" s="126" t="s">
        <v>144</v>
      </c>
      <c r="E303" s="127" t="s">
        <v>679</v>
      </c>
      <c r="F303" s="128" t="s">
        <v>680</v>
      </c>
      <c r="G303" s="129" t="s">
        <v>147</v>
      </c>
      <c r="H303" s="130">
        <v>105.7</v>
      </c>
      <c r="I303" s="131"/>
      <c r="J303" s="132">
        <f>ROUND(I303*H303,2)</f>
        <v>0</v>
      </c>
      <c r="K303" s="128" t="s">
        <v>148</v>
      </c>
      <c r="L303" s="30"/>
      <c r="M303" s="133" t="s">
        <v>3</v>
      </c>
      <c r="N303" s="134" t="s">
        <v>47</v>
      </c>
      <c r="P303" s="135">
        <f>O303*H303</f>
        <v>0</v>
      </c>
      <c r="Q303" s="135">
        <v>4.4999999999999997E-3</v>
      </c>
      <c r="R303" s="135">
        <f>Q303*H303</f>
        <v>0.47564999999999996</v>
      </c>
      <c r="S303" s="135">
        <v>0</v>
      </c>
      <c r="T303" s="136">
        <f>S303*H303</f>
        <v>0</v>
      </c>
      <c r="AR303" s="137" t="s">
        <v>228</v>
      </c>
      <c r="AT303" s="137" t="s">
        <v>144</v>
      </c>
      <c r="AU303" s="137" t="s">
        <v>86</v>
      </c>
      <c r="AY303" s="15" t="s">
        <v>141</v>
      </c>
      <c r="BE303" s="138">
        <f>IF(N303="základní",J303,0)</f>
        <v>0</v>
      </c>
      <c r="BF303" s="138">
        <f>IF(N303="snížená",J303,0)</f>
        <v>0</v>
      </c>
      <c r="BG303" s="138">
        <f>IF(N303="zákl. přenesená",J303,0)</f>
        <v>0</v>
      </c>
      <c r="BH303" s="138">
        <f>IF(N303="sníž. přenesená",J303,0)</f>
        <v>0</v>
      </c>
      <c r="BI303" s="138">
        <f>IF(N303="nulová",J303,0)</f>
        <v>0</v>
      </c>
      <c r="BJ303" s="15" t="s">
        <v>84</v>
      </c>
      <c r="BK303" s="138">
        <f>ROUND(I303*H303,2)</f>
        <v>0</v>
      </c>
      <c r="BL303" s="15" t="s">
        <v>228</v>
      </c>
      <c r="BM303" s="137" t="s">
        <v>681</v>
      </c>
    </row>
    <row r="304" spans="2:65" s="1" customFormat="1">
      <c r="B304" s="30"/>
      <c r="D304" s="139" t="s">
        <v>151</v>
      </c>
      <c r="F304" s="140" t="s">
        <v>682</v>
      </c>
      <c r="I304" s="141"/>
      <c r="L304" s="30"/>
      <c r="M304" s="142"/>
      <c r="T304" s="51"/>
      <c r="AT304" s="15" t="s">
        <v>151</v>
      </c>
      <c r="AU304" s="15" t="s">
        <v>86</v>
      </c>
    </row>
    <row r="305" spans="2:65" s="1" customFormat="1" ht="16.5" customHeight="1">
      <c r="B305" s="125"/>
      <c r="C305" s="143" t="s">
        <v>683</v>
      </c>
      <c r="D305" s="143" t="s">
        <v>182</v>
      </c>
      <c r="E305" s="144" t="s">
        <v>684</v>
      </c>
      <c r="F305" s="145" t="s">
        <v>685</v>
      </c>
      <c r="G305" s="146" t="s">
        <v>147</v>
      </c>
      <c r="H305" s="147">
        <v>121.55500000000001</v>
      </c>
      <c r="I305" s="148"/>
      <c r="J305" s="149">
        <f>ROUND(I305*H305,2)</f>
        <v>0</v>
      </c>
      <c r="K305" s="145" t="s">
        <v>148</v>
      </c>
      <c r="L305" s="150"/>
      <c r="M305" s="151" t="s">
        <v>3</v>
      </c>
      <c r="N305" s="152" t="s">
        <v>47</v>
      </c>
      <c r="P305" s="135">
        <f>O305*H305</f>
        <v>0</v>
      </c>
      <c r="Q305" s="135">
        <v>1.8409999999999999E-2</v>
      </c>
      <c r="R305" s="135">
        <f>Q305*H305</f>
        <v>2.23782755</v>
      </c>
      <c r="S305" s="135">
        <v>0</v>
      </c>
      <c r="T305" s="136">
        <f>S305*H305</f>
        <v>0</v>
      </c>
      <c r="AR305" s="137" t="s">
        <v>311</v>
      </c>
      <c r="AT305" s="137" t="s">
        <v>182</v>
      </c>
      <c r="AU305" s="137" t="s">
        <v>86</v>
      </c>
      <c r="AY305" s="15" t="s">
        <v>141</v>
      </c>
      <c r="BE305" s="138">
        <f>IF(N305="základní",J305,0)</f>
        <v>0</v>
      </c>
      <c r="BF305" s="138">
        <f>IF(N305="snížená",J305,0)</f>
        <v>0</v>
      </c>
      <c r="BG305" s="138">
        <f>IF(N305="zákl. přenesená",J305,0)</f>
        <v>0</v>
      </c>
      <c r="BH305" s="138">
        <f>IF(N305="sníž. přenesená",J305,0)</f>
        <v>0</v>
      </c>
      <c r="BI305" s="138">
        <f>IF(N305="nulová",J305,0)</f>
        <v>0</v>
      </c>
      <c r="BJ305" s="15" t="s">
        <v>84</v>
      </c>
      <c r="BK305" s="138">
        <f>ROUND(I305*H305,2)</f>
        <v>0</v>
      </c>
      <c r="BL305" s="15" t="s">
        <v>228</v>
      </c>
      <c r="BM305" s="137" t="s">
        <v>686</v>
      </c>
    </row>
    <row r="306" spans="2:65" s="12" customFormat="1">
      <c r="B306" s="153"/>
      <c r="D306" s="154" t="s">
        <v>456</v>
      </c>
      <c r="F306" s="155" t="s">
        <v>687</v>
      </c>
      <c r="H306" s="156">
        <v>121.55500000000001</v>
      </c>
      <c r="I306" s="157"/>
      <c r="L306" s="153"/>
      <c r="M306" s="158"/>
      <c r="T306" s="159"/>
      <c r="AT306" s="160" t="s">
        <v>456</v>
      </c>
      <c r="AU306" s="160" t="s">
        <v>86</v>
      </c>
      <c r="AV306" s="12" t="s">
        <v>86</v>
      </c>
      <c r="AW306" s="12" t="s">
        <v>4</v>
      </c>
      <c r="AX306" s="12" t="s">
        <v>84</v>
      </c>
      <c r="AY306" s="160" t="s">
        <v>141</v>
      </c>
    </row>
    <row r="307" spans="2:65" s="1" customFormat="1" ht="24.2" customHeight="1">
      <c r="B307" s="125"/>
      <c r="C307" s="126" t="s">
        <v>688</v>
      </c>
      <c r="D307" s="126" t="s">
        <v>144</v>
      </c>
      <c r="E307" s="127" t="s">
        <v>689</v>
      </c>
      <c r="F307" s="128" t="s">
        <v>690</v>
      </c>
      <c r="G307" s="129" t="s">
        <v>147</v>
      </c>
      <c r="H307" s="130">
        <v>105.7</v>
      </c>
      <c r="I307" s="131"/>
      <c r="J307" s="132">
        <f>ROUND(I307*H307,2)</f>
        <v>0</v>
      </c>
      <c r="K307" s="128" t="s">
        <v>148</v>
      </c>
      <c r="L307" s="30"/>
      <c r="M307" s="133" t="s">
        <v>3</v>
      </c>
      <c r="N307" s="134" t="s">
        <v>47</v>
      </c>
      <c r="P307" s="135">
        <f>O307*H307</f>
        <v>0</v>
      </c>
      <c r="Q307" s="135">
        <v>1.4499999999999999E-3</v>
      </c>
      <c r="R307" s="135">
        <f>Q307*H307</f>
        <v>0.15326499999999998</v>
      </c>
      <c r="S307" s="135">
        <v>0</v>
      </c>
      <c r="T307" s="136">
        <f>S307*H307</f>
        <v>0</v>
      </c>
      <c r="AR307" s="137" t="s">
        <v>228</v>
      </c>
      <c r="AT307" s="137" t="s">
        <v>144</v>
      </c>
      <c r="AU307" s="137" t="s">
        <v>86</v>
      </c>
      <c r="AY307" s="15" t="s">
        <v>141</v>
      </c>
      <c r="BE307" s="138">
        <f>IF(N307="základní",J307,0)</f>
        <v>0</v>
      </c>
      <c r="BF307" s="138">
        <f>IF(N307="snížená",J307,0)</f>
        <v>0</v>
      </c>
      <c r="BG307" s="138">
        <f>IF(N307="zákl. přenesená",J307,0)</f>
        <v>0</v>
      </c>
      <c r="BH307" s="138">
        <f>IF(N307="sníž. přenesená",J307,0)</f>
        <v>0</v>
      </c>
      <c r="BI307" s="138">
        <f>IF(N307="nulová",J307,0)</f>
        <v>0</v>
      </c>
      <c r="BJ307" s="15" t="s">
        <v>84</v>
      </c>
      <c r="BK307" s="138">
        <f>ROUND(I307*H307,2)</f>
        <v>0</v>
      </c>
      <c r="BL307" s="15" t="s">
        <v>228</v>
      </c>
      <c r="BM307" s="137" t="s">
        <v>691</v>
      </c>
    </row>
    <row r="308" spans="2:65" s="1" customFormat="1">
      <c r="B308" s="30"/>
      <c r="D308" s="139" t="s">
        <v>151</v>
      </c>
      <c r="F308" s="140" t="s">
        <v>692</v>
      </c>
      <c r="I308" s="141"/>
      <c r="L308" s="30"/>
      <c r="M308" s="142"/>
      <c r="T308" s="51"/>
      <c r="AT308" s="15" t="s">
        <v>151</v>
      </c>
      <c r="AU308" s="15" t="s">
        <v>86</v>
      </c>
    </row>
    <row r="309" spans="2:65" s="1" customFormat="1" ht="21.75" customHeight="1">
      <c r="B309" s="125"/>
      <c r="C309" s="126" t="s">
        <v>693</v>
      </c>
      <c r="D309" s="126" t="s">
        <v>144</v>
      </c>
      <c r="E309" s="127" t="s">
        <v>694</v>
      </c>
      <c r="F309" s="128" t="s">
        <v>695</v>
      </c>
      <c r="G309" s="129" t="s">
        <v>147</v>
      </c>
      <c r="H309" s="130">
        <v>105.7</v>
      </c>
      <c r="I309" s="131"/>
      <c r="J309" s="132">
        <f>ROUND(I309*H309,2)</f>
        <v>0</v>
      </c>
      <c r="K309" s="128" t="s">
        <v>148</v>
      </c>
      <c r="L309" s="30"/>
      <c r="M309" s="133" t="s">
        <v>3</v>
      </c>
      <c r="N309" s="134" t="s">
        <v>47</v>
      </c>
      <c r="P309" s="135">
        <f>O309*H309</f>
        <v>0</v>
      </c>
      <c r="Q309" s="135">
        <v>7.5500000000000003E-3</v>
      </c>
      <c r="R309" s="135">
        <f>Q309*H309</f>
        <v>0.79803500000000005</v>
      </c>
      <c r="S309" s="135">
        <v>0</v>
      </c>
      <c r="T309" s="136">
        <f>S309*H309</f>
        <v>0</v>
      </c>
      <c r="AR309" s="137" t="s">
        <v>228</v>
      </c>
      <c r="AT309" s="137" t="s">
        <v>144</v>
      </c>
      <c r="AU309" s="137" t="s">
        <v>86</v>
      </c>
      <c r="AY309" s="15" t="s">
        <v>141</v>
      </c>
      <c r="BE309" s="138">
        <f>IF(N309="základní",J309,0)</f>
        <v>0</v>
      </c>
      <c r="BF309" s="138">
        <f>IF(N309="snížená",J309,0)</f>
        <v>0</v>
      </c>
      <c r="BG309" s="138">
        <f>IF(N309="zákl. přenesená",J309,0)</f>
        <v>0</v>
      </c>
      <c r="BH309" s="138">
        <f>IF(N309="sníž. přenesená",J309,0)</f>
        <v>0</v>
      </c>
      <c r="BI309" s="138">
        <f>IF(N309="nulová",J309,0)</f>
        <v>0</v>
      </c>
      <c r="BJ309" s="15" t="s">
        <v>84</v>
      </c>
      <c r="BK309" s="138">
        <f>ROUND(I309*H309,2)</f>
        <v>0</v>
      </c>
      <c r="BL309" s="15" t="s">
        <v>228</v>
      </c>
      <c r="BM309" s="137" t="s">
        <v>696</v>
      </c>
    </row>
    <row r="310" spans="2:65" s="1" customFormat="1">
      <c r="B310" s="30"/>
      <c r="D310" s="139" t="s">
        <v>151</v>
      </c>
      <c r="F310" s="140" t="s">
        <v>697</v>
      </c>
      <c r="I310" s="141"/>
      <c r="L310" s="30"/>
      <c r="M310" s="142"/>
      <c r="T310" s="51"/>
      <c r="AT310" s="15" t="s">
        <v>151</v>
      </c>
      <c r="AU310" s="15" t="s">
        <v>86</v>
      </c>
    </row>
    <row r="311" spans="2:65" s="1" customFormat="1" ht="16.5" customHeight="1">
      <c r="B311" s="125"/>
      <c r="C311" s="126" t="s">
        <v>698</v>
      </c>
      <c r="D311" s="126" t="s">
        <v>144</v>
      </c>
      <c r="E311" s="127" t="s">
        <v>699</v>
      </c>
      <c r="F311" s="128" t="s">
        <v>700</v>
      </c>
      <c r="G311" s="129" t="s">
        <v>147</v>
      </c>
      <c r="H311" s="130">
        <v>56.1</v>
      </c>
      <c r="I311" s="131"/>
      <c r="J311" s="132">
        <f>ROUND(I311*H311,2)</f>
        <v>0</v>
      </c>
      <c r="K311" s="128" t="s">
        <v>148</v>
      </c>
      <c r="L311" s="30"/>
      <c r="M311" s="133" t="s">
        <v>3</v>
      </c>
      <c r="N311" s="134" t="s">
        <v>47</v>
      </c>
      <c r="P311" s="135">
        <f>O311*H311</f>
        <v>0</v>
      </c>
      <c r="Q311" s="135">
        <v>0</v>
      </c>
      <c r="R311" s="135">
        <f>Q311*H311</f>
        <v>0</v>
      </c>
      <c r="S311" s="135">
        <v>2.7199999999999998E-2</v>
      </c>
      <c r="T311" s="136">
        <f>S311*H311</f>
        <v>1.5259199999999999</v>
      </c>
      <c r="AR311" s="137" t="s">
        <v>228</v>
      </c>
      <c r="AT311" s="137" t="s">
        <v>144</v>
      </c>
      <c r="AU311" s="137" t="s">
        <v>86</v>
      </c>
      <c r="AY311" s="15" t="s">
        <v>141</v>
      </c>
      <c r="BE311" s="138">
        <f>IF(N311="základní",J311,0)</f>
        <v>0</v>
      </c>
      <c r="BF311" s="138">
        <f>IF(N311="snížená",J311,0)</f>
        <v>0</v>
      </c>
      <c r="BG311" s="138">
        <f>IF(N311="zákl. přenesená",J311,0)</f>
        <v>0</v>
      </c>
      <c r="BH311" s="138">
        <f>IF(N311="sníž. přenesená",J311,0)</f>
        <v>0</v>
      </c>
      <c r="BI311" s="138">
        <f>IF(N311="nulová",J311,0)</f>
        <v>0</v>
      </c>
      <c r="BJ311" s="15" t="s">
        <v>84</v>
      </c>
      <c r="BK311" s="138">
        <f>ROUND(I311*H311,2)</f>
        <v>0</v>
      </c>
      <c r="BL311" s="15" t="s">
        <v>228</v>
      </c>
      <c r="BM311" s="137" t="s">
        <v>701</v>
      </c>
    </row>
    <row r="312" spans="2:65" s="1" customFormat="1">
      <c r="B312" s="30"/>
      <c r="D312" s="139" t="s">
        <v>151</v>
      </c>
      <c r="F312" s="140" t="s">
        <v>702</v>
      </c>
      <c r="I312" s="141"/>
      <c r="L312" s="30"/>
      <c r="M312" s="142"/>
      <c r="T312" s="51"/>
      <c r="AT312" s="15" t="s">
        <v>151</v>
      </c>
      <c r="AU312" s="15" t="s">
        <v>86</v>
      </c>
    </row>
    <row r="313" spans="2:65" s="1" customFormat="1" ht="16.5" customHeight="1">
      <c r="B313" s="125"/>
      <c r="C313" s="126" t="s">
        <v>703</v>
      </c>
      <c r="D313" s="126" t="s">
        <v>144</v>
      </c>
      <c r="E313" s="127" t="s">
        <v>704</v>
      </c>
      <c r="F313" s="128" t="s">
        <v>705</v>
      </c>
      <c r="G313" s="129" t="s">
        <v>147</v>
      </c>
      <c r="H313" s="130">
        <v>1.4</v>
      </c>
      <c r="I313" s="131"/>
      <c r="J313" s="132">
        <f>ROUND(I313*H313,2)</f>
        <v>0</v>
      </c>
      <c r="K313" s="128" t="s">
        <v>148</v>
      </c>
      <c r="L313" s="30"/>
      <c r="M313" s="133" t="s">
        <v>3</v>
      </c>
      <c r="N313" s="134" t="s">
        <v>47</v>
      </c>
      <c r="P313" s="135">
        <f>O313*H313</f>
        <v>0</v>
      </c>
      <c r="Q313" s="135">
        <v>1.23E-3</v>
      </c>
      <c r="R313" s="135">
        <f>Q313*H313</f>
        <v>1.7219999999999998E-3</v>
      </c>
      <c r="S313" s="135">
        <v>0</v>
      </c>
      <c r="T313" s="136">
        <f>S313*H313</f>
        <v>0</v>
      </c>
      <c r="AR313" s="137" t="s">
        <v>228</v>
      </c>
      <c r="AT313" s="137" t="s">
        <v>144</v>
      </c>
      <c r="AU313" s="137" t="s">
        <v>86</v>
      </c>
      <c r="AY313" s="15" t="s">
        <v>141</v>
      </c>
      <c r="BE313" s="138">
        <f>IF(N313="základní",J313,0)</f>
        <v>0</v>
      </c>
      <c r="BF313" s="138">
        <f>IF(N313="snížená",J313,0)</f>
        <v>0</v>
      </c>
      <c r="BG313" s="138">
        <f>IF(N313="zákl. přenesená",J313,0)</f>
        <v>0</v>
      </c>
      <c r="BH313" s="138">
        <f>IF(N313="sníž. přenesená",J313,0)</f>
        <v>0</v>
      </c>
      <c r="BI313" s="138">
        <f>IF(N313="nulová",J313,0)</f>
        <v>0</v>
      </c>
      <c r="BJ313" s="15" t="s">
        <v>84</v>
      </c>
      <c r="BK313" s="138">
        <f>ROUND(I313*H313,2)</f>
        <v>0</v>
      </c>
      <c r="BL313" s="15" t="s">
        <v>228</v>
      </c>
      <c r="BM313" s="137" t="s">
        <v>706</v>
      </c>
    </row>
    <row r="314" spans="2:65" s="1" customFormat="1">
      <c r="B314" s="30"/>
      <c r="D314" s="139" t="s">
        <v>151</v>
      </c>
      <c r="F314" s="140" t="s">
        <v>707</v>
      </c>
      <c r="I314" s="141"/>
      <c r="L314" s="30"/>
      <c r="M314" s="142"/>
      <c r="T314" s="51"/>
      <c r="AT314" s="15" t="s">
        <v>151</v>
      </c>
      <c r="AU314" s="15" t="s">
        <v>86</v>
      </c>
    </row>
    <row r="315" spans="2:65" s="1" customFormat="1" ht="16.5" customHeight="1">
      <c r="B315" s="125"/>
      <c r="C315" s="143" t="s">
        <v>708</v>
      </c>
      <c r="D315" s="143" t="s">
        <v>182</v>
      </c>
      <c r="E315" s="144" t="s">
        <v>709</v>
      </c>
      <c r="F315" s="145" t="s">
        <v>710</v>
      </c>
      <c r="G315" s="146" t="s">
        <v>147</v>
      </c>
      <c r="H315" s="147">
        <v>1.54</v>
      </c>
      <c r="I315" s="148"/>
      <c r="J315" s="149">
        <f>ROUND(I315*H315,2)</f>
        <v>0</v>
      </c>
      <c r="K315" s="145" t="s">
        <v>148</v>
      </c>
      <c r="L315" s="150"/>
      <c r="M315" s="151" t="s">
        <v>3</v>
      </c>
      <c r="N315" s="152" t="s">
        <v>47</v>
      </c>
      <c r="P315" s="135">
        <f>O315*H315</f>
        <v>0</v>
      </c>
      <c r="Q315" s="135">
        <v>0.01</v>
      </c>
      <c r="R315" s="135">
        <f>Q315*H315</f>
        <v>1.54E-2</v>
      </c>
      <c r="S315" s="135">
        <v>0</v>
      </c>
      <c r="T315" s="136">
        <f>S315*H315</f>
        <v>0</v>
      </c>
      <c r="AR315" s="137" t="s">
        <v>311</v>
      </c>
      <c r="AT315" s="137" t="s">
        <v>182</v>
      </c>
      <c r="AU315" s="137" t="s">
        <v>86</v>
      </c>
      <c r="AY315" s="15" t="s">
        <v>141</v>
      </c>
      <c r="BE315" s="138">
        <f>IF(N315="základní",J315,0)</f>
        <v>0</v>
      </c>
      <c r="BF315" s="138">
        <f>IF(N315="snížená",J315,0)</f>
        <v>0</v>
      </c>
      <c r="BG315" s="138">
        <f>IF(N315="zákl. přenesená",J315,0)</f>
        <v>0</v>
      </c>
      <c r="BH315" s="138">
        <f>IF(N315="sníž. přenesená",J315,0)</f>
        <v>0</v>
      </c>
      <c r="BI315" s="138">
        <f>IF(N315="nulová",J315,0)</f>
        <v>0</v>
      </c>
      <c r="BJ315" s="15" t="s">
        <v>84</v>
      </c>
      <c r="BK315" s="138">
        <f>ROUND(I315*H315,2)</f>
        <v>0</v>
      </c>
      <c r="BL315" s="15" t="s">
        <v>228</v>
      </c>
      <c r="BM315" s="137" t="s">
        <v>711</v>
      </c>
    </row>
    <row r="316" spans="2:65" s="12" customFormat="1">
      <c r="B316" s="153"/>
      <c r="D316" s="154" t="s">
        <v>456</v>
      </c>
      <c r="F316" s="155" t="s">
        <v>712</v>
      </c>
      <c r="H316" s="156">
        <v>1.54</v>
      </c>
      <c r="I316" s="157"/>
      <c r="L316" s="153"/>
      <c r="M316" s="158"/>
      <c r="T316" s="159"/>
      <c r="AT316" s="160" t="s">
        <v>456</v>
      </c>
      <c r="AU316" s="160" t="s">
        <v>86</v>
      </c>
      <c r="AV316" s="12" t="s">
        <v>86</v>
      </c>
      <c r="AW316" s="12" t="s">
        <v>4</v>
      </c>
      <c r="AX316" s="12" t="s">
        <v>84</v>
      </c>
      <c r="AY316" s="160" t="s">
        <v>141</v>
      </c>
    </row>
    <row r="317" spans="2:65" s="1" customFormat="1" ht="16.5" customHeight="1">
      <c r="B317" s="125"/>
      <c r="C317" s="126" t="s">
        <v>713</v>
      </c>
      <c r="D317" s="126" t="s">
        <v>144</v>
      </c>
      <c r="E317" s="127" t="s">
        <v>714</v>
      </c>
      <c r="F317" s="128" t="s">
        <v>715</v>
      </c>
      <c r="G317" s="129" t="s">
        <v>263</v>
      </c>
      <c r="H317" s="130">
        <v>46.1</v>
      </c>
      <c r="I317" s="131"/>
      <c r="J317" s="132">
        <f>ROUND(I317*H317,2)</f>
        <v>0</v>
      </c>
      <c r="K317" s="128" t="s">
        <v>148</v>
      </c>
      <c r="L317" s="30"/>
      <c r="M317" s="133" t="s">
        <v>3</v>
      </c>
      <c r="N317" s="134" t="s">
        <v>47</v>
      </c>
      <c r="P317" s="135">
        <f>O317*H317</f>
        <v>0</v>
      </c>
      <c r="Q317" s="135">
        <v>1.8000000000000001E-4</v>
      </c>
      <c r="R317" s="135">
        <f>Q317*H317</f>
        <v>8.2980000000000016E-3</v>
      </c>
      <c r="S317" s="135">
        <v>0</v>
      </c>
      <c r="T317" s="136">
        <f>S317*H317</f>
        <v>0</v>
      </c>
      <c r="AR317" s="137" t="s">
        <v>228</v>
      </c>
      <c r="AT317" s="137" t="s">
        <v>144</v>
      </c>
      <c r="AU317" s="137" t="s">
        <v>86</v>
      </c>
      <c r="AY317" s="15" t="s">
        <v>141</v>
      </c>
      <c r="BE317" s="138">
        <f>IF(N317="základní",J317,0)</f>
        <v>0</v>
      </c>
      <c r="BF317" s="138">
        <f>IF(N317="snížená",J317,0)</f>
        <v>0</v>
      </c>
      <c r="BG317" s="138">
        <f>IF(N317="zákl. přenesená",J317,0)</f>
        <v>0</v>
      </c>
      <c r="BH317" s="138">
        <f>IF(N317="sníž. přenesená",J317,0)</f>
        <v>0</v>
      </c>
      <c r="BI317" s="138">
        <f>IF(N317="nulová",J317,0)</f>
        <v>0</v>
      </c>
      <c r="BJ317" s="15" t="s">
        <v>84</v>
      </c>
      <c r="BK317" s="138">
        <f>ROUND(I317*H317,2)</f>
        <v>0</v>
      </c>
      <c r="BL317" s="15" t="s">
        <v>228</v>
      </c>
      <c r="BM317" s="137" t="s">
        <v>716</v>
      </c>
    </row>
    <row r="318" spans="2:65" s="1" customFormat="1">
      <c r="B318" s="30"/>
      <c r="D318" s="139" t="s">
        <v>151</v>
      </c>
      <c r="F318" s="140" t="s">
        <v>717</v>
      </c>
      <c r="I318" s="141"/>
      <c r="L318" s="30"/>
      <c r="M318" s="142"/>
      <c r="T318" s="51"/>
      <c r="AT318" s="15" t="s">
        <v>151</v>
      </c>
      <c r="AU318" s="15" t="s">
        <v>86</v>
      </c>
    </row>
    <row r="319" spans="2:65" s="1" customFormat="1" ht="16.5" customHeight="1">
      <c r="B319" s="125"/>
      <c r="C319" s="143" t="s">
        <v>718</v>
      </c>
      <c r="D319" s="143" t="s">
        <v>182</v>
      </c>
      <c r="E319" s="144" t="s">
        <v>719</v>
      </c>
      <c r="F319" s="145" t="s">
        <v>720</v>
      </c>
      <c r="G319" s="146" t="s">
        <v>263</v>
      </c>
      <c r="H319" s="147">
        <v>48.405000000000001</v>
      </c>
      <c r="I319" s="148"/>
      <c r="J319" s="149">
        <f>ROUND(I319*H319,2)</f>
        <v>0</v>
      </c>
      <c r="K319" s="145" t="s">
        <v>148</v>
      </c>
      <c r="L319" s="150"/>
      <c r="M319" s="151" t="s">
        <v>3</v>
      </c>
      <c r="N319" s="152" t="s">
        <v>47</v>
      </c>
      <c r="P319" s="135">
        <f>O319*H319</f>
        <v>0</v>
      </c>
      <c r="Q319" s="135">
        <v>1.2E-4</v>
      </c>
      <c r="R319" s="135">
        <f>Q319*H319</f>
        <v>5.8086000000000006E-3</v>
      </c>
      <c r="S319" s="135">
        <v>0</v>
      </c>
      <c r="T319" s="136">
        <f>S319*H319</f>
        <v>0</v>
      </c>
      <c r="AR319" s="137" t="s">
        <v>311</v>
      </c>
      <c r="AT319" s="137" t="s">
        <v>182</v>
      </c>
      <c r="AU319" s="137" t="s">
        <v>86</v>
      </c>
      <c r="AY319" s="15" t="s">
        <v>141</v>
      </c>
      <c r="BE319" s="138">
        <f>IF(N319="základní",J319,0)</f>
        <v>0</v>
      </c>
      <c r="BF319" s="138">
        <f>IF(N319="snížená",J319,0)</f>
        <v>0</v>
      </c>
      <c r="BG319" s="138">
        <f>IF(N319="zákl. přenesená",J319,0)</f>
        <v>0</v>
      </c>
      <c r="BH319" s="138">
        <f>IF(N319="sníž. přenesená",J319,0)</f>
        <v>0</v>
      </c>
      <c r="BI319" s="138">
        <f>IF(N319="nulová",J319,0)</f>
        <v>0</v>
      </c>
      <c r="BJ319" s="15" t="s">
        <v>84</v>
      </c>
      <c r="BK319" s="138">
        <f>ROUND(I319*H319,2)</f>
        <v>0</v>
      </c>
      <c r="BL319" s="15" t="s">
        <v>228</v>
      </c>
      <c r="BM319" s="137" t="s">
        <v>721</v>
      </c>
    </row>
    <row r="320" spans="2:65" s="12" customFormat="1">
      <c r="B320" s="153"/>
      <c r="D320" s="154" t="s">
        <v>456</v>
      </c>
      <c r="F320" s="155" t="s">
        <v>722</v>
      </c>
      <c r="H320" s="156">
        <v>48.405000000000001</v>
      </c>
      <c r="I320" s="157"/>
      <c r="L320" s="153"/>
      <c r="M320" s="158"/>
      <c r="T320" s="159"/>
      <c r="AT320" s="160" t="s">
        <v>456</v>
      </c>
      <c r="AU320" s="160" t="s">
        <v>86</v>
      </c>
      <c r="AV320" s="12" t="s">
        <v>86</v>
      </c>
      <c r="AW320" s="12" t="s">
        <v>4</v>
      </c>
      <c r="AX320" s="12" t="s">
        <v>84</v>
      </c>
      <c r="AY320" s="160" t="s">
        <v>141</v>
      </c>
    </row>
    <row r="321" spans="2:65" s="1" customFormat="1" ht="16.5" customHeight="1">
      <c r="B321" s="125"/>
      <c r="C321" s="126" t="s">
        <v>723</v>
      </c>
      <c r="D321" s="126" t="s">
        <v>144</v>
      </c>
      <c r="E321" s="127" t="s">
        <v>724</v>
      </c>
      <c r="F321" s="128" t="s">
        <v>725</v>
      </c>
      <c r="G321" s="129" t="s">
        <v>147</v>
      </c>
      <c r="H321" s="130">
        <v>116</v>
      </c>
      <c r="I321" s="131"/>
      <c r="J321" s="132">
        <f>ROUND(I321*H321,2)</f>
        <v>0</v>
      </c>
      <c r="K321" s="128" t="s">
        <v>148</v>
      </c>
      <c r="L321" s="30"/>
      <c r="M321" s="133" t="s">
        <v>3</v>
      </c>
      <c r="N321" s="134" t="s">
        <v>47</v>
      </c>
      <c r="P321" s="135">
        <f>O321*H321</f>
        <v>0</v>
      </c>
      <c r="Q321" s="135">
        <v>5.0000000000000002E-5</v>
      </c>
      <c r="R321" s="135">
        <f>Q321*H321</f>
        <v>5.8000000000000005E-3</v>
      </c>
      <c r="S321" s="135">
        <v>0</v>
      </c>
      <c r="T321" s="136">
        <f>S321*H321</f>
        <v>0</v>
      </c>
      <c r="AR321" s="137" t="s">
        <v>228</v>
      </c>
      <c r="AT321" s="137" t="s">
        <v>144</v>
      </c>
      <c r="AU321" s="137" t="s">
        <v>86</v>
      </c>
      <c r="AY321" s="15" t="s">
        <v>141</v>
      </c>
      <c r="BE321" s="138">
        <f>IF(N321="základní",J321,0)</f>
        <v>0</v>
      </c>
      <c r="BF321" s="138">
        <f>IF(N321="snížená",J321,0)</f>
        <v>0</v>
      </c>
      <c r="BG321" s="138">
        <f>IF(N321="zákl. přenesená",J321,0)</f>
        <v>0</v>
      </c>
      <c r="BH321" s="138">
        <f>IF(N321="sníž. přenesená",J321,0)</f>
        <v>0</v>
      </c>
      <c r="BI321" s="138">
        <f>IF(N321="nulová",J321,0)</f>
        <v>0</v>
      </c>
      <c r="BJ321" s="15" t="s">
        <v>84</v>
      </c>
      <c r="BK321" s="138">
        <f>ROUND(I321*H321,2)</f>
        <v>0</v>
      </c>
      <c r="BL321" s="15" t="s">
        <v>228</v>
      </c>
      <c r="BM321" s="137" t="s">
        <v>726</v>
      </c>
    </row>
    <row r="322" spans="2:65" s="1" customFormat="1">
      <c r="B322" s="30"/>
      <c r="D322" s="139" t="s">
        <v>151</v>
      </c>
      <c r="F322" s="140" t="s">
        <v>727</v>
      </c>
      <c r="I322" s="141"/>
      <c r="L322" s="30"/>
      <c r="M322" s="142"/>
      <c r="T322" s="51"/>
      <c r="AT322" s="15" t="s">
        <v>151</v>
      </c>
      <c r="AU322" s="15" t="s">
        <v>86</v>
      </c>
    </row>
    <row r="323" spans="2:65" s="1" customFormat="1" ht="24.2" customHeight="1">
      <c r="B323" s="125"/>
      <c r="C323" s="126" t="s">
        <v>728</v>
      </c>
      <c r="D323" s="126" t="s">
        <v>144</v>
      </c>
      <c r="E323" s="127" t="s">
        <v>729</v>
      </c>
      <c r="F323" s="128" t="s">
        <v>730</v>
      </c>
      <c r="G323" s="129" t="s">
        <v>225</v>
      </c>
      <c r="H323" s="130">
        <v>3.734</v>
      </c>
      <c r="I323" s="131"/>
      <c r="J323" s="132">
        <f>ROUND(I323*H323,2)</f>
        <v>0</v>
      </c>
      <c r="K323" s="128" t="s">
        <v>148</v>
      </c>
      <c r="L323" s="30"/>
      <c r="M323" s="133" t="s">
        <v>3</v>
      </c>
      <c r="N323" s="134" t="s">
        <v>47</v>
      </c>
      <c r="P323" s="135">
        <f>O323*H323</f>
        <v>0</v>
      </c>
      <c r="Q323" s="135">
        <v>0</v>
      </c>
      <c r="R323" s="135">
        <f>Q323*H323</f>
        <v>0</v>
      </c>
      <c r="S323" s="135">
        <v>0</v>
      </c>
      <c r="T323" s="136">
        <f>S323*H323</f>
        <v>0</v>
      </c>
      <c r="AR323" s="137" t="s">
        <v>228</v>
      </c>
      <c r="AT323" s="137" t="s">
        <v>144</v>
      </c>
      <c r="AU323" s="137" t="s">
        <v>86</v>
      </c>
      <c r="AY323" s="15" t="s">
        <v>141</v>
      </c>
      <c r="BE323" s="138">
        <f>IF(N323="základní",J323,0)</f>
        <v>0</v>
      </c>
      <c r="BF323" s="138">
        <f>IF(N323="snížená",J323,0)</f>
        <v>0</v>
      </c>
      <c r="BG323" s="138">
        <f>IF(N323="zákl. přenesená",J323,0)</f>
        <v>0</v>
      </c>
      <c r="BH323" s="138">
        <f>IF(N323="sníž. přenesená",J323,0)</f>
        <v>0</v>
      </c>
      <c r="BI323" s="138">
        <f>IF(N323="nulová",J323,0)</f>
        <v>0</v>
      </c>
      <c r="BJ323" s="15" t="s">
        <v>84</v>
      </c>
      <c r="BK323" s="138">
        <f>ROUND(I323*H323,2)</f>
        <v>0</v>
      </c>
      <c r="BL323" s="15" t="s">
        <v>228</v>
      </c>
      <c r="BM323" s="137" t="s">
        <v>731</v>
      </c>
    </row>
    <row r="324" spans="2:65" s="1" customFormat="1">
      <c r="B324" s="30"/>
      <c r="D324" s="139" t="s">
        <v>151</v>
      </c>
      <c r="F324" s="140" t="s">
        <v>732</v>
      </c>
      <c r="I324" s="141"/>
      <c r="L324" s="30"/>
      <c r="M324" s="142"/>
      <c r="T324" s="51"/>
      <c r="AT324" s="15" t="s">
        <v>151</v>
      </c>
      <c r="AU324" s="15" t="s">
        <v>86</v>
      </c>
    </row>
    <row r="325" spans="2:65" s="11" customFormat="1" ht="22.9" customHeight="1">
      <c r="B325" s="113"/>
      <c r="D325" s="114" t="s">
        <v>75</v>
      </c>
      <c r="E325" s="123" t="s">
        <v>733</v>
      </c>
      <c r="F325" s="123" t="s">
        <v>734</v>
      </c>
      <c r="I325" s="116"/>
      <c r="J325" s="124">
        <f>BK325</f>
        <v>0</v>
      </c>
      <c r="L325" s="113"/>
      <c r="M325" s="118"/>
      <c r="P325" s="119">
        <f>SUM(P326:P329)</f>
        <v>0</v>
      </c>
      <c r="R325" s="119">
        <f>SUM(R326:R329)</f>
        <v>3.9500000000000004E-3</v>
      </c>
      <c r="T325" s="120">
        <f>SUM(T326:T329)</f>
        <v>0</v>
      </c>
      <c r="AR325" s="114" t="s">
        <v>86</v>
      </c>
      <c r="AT325" s="121" t="s">
        <v>75</v>
      </c>
      <c r="AU325" s="121" t="s">
        <v>84</v>
      </c>
      <c r="AY325" s="114" t="s">
        <v>141</v>
      </c>
      <c r="BK325" s="122">
        <f>SUM(BK326:BK329)</f>
        <v>0</v>
      </c>
    </row>
    <row r="326" spans="2:65" s="1" customFormat="1" ht="21.75" customHeight="1">
      <c r="B326" s="125"/>
      <c r="C326" s="126" t="s">
        <v>735</v>
      </c>
      <c r="D326" s="126" t="s">
        <v>144</v>
      </c>
      <c r="E326" s="127" t="s">
        <v>736</v>
      </c>
      <c r="F326" s="128" t="s">
        <v>737</v>
      </c>
      <c r="G326" s="129" t="s">
        <v>178</v>
      </c>
      <c r="H326" s="130">
        <v>10</v>
      </c>
      <c r="I326" s="131"/>
      <c r="J326" s="132">
        <f>ROUND(I326*H326,2)</f>
        <v>0</v>
      </c>
      <c r="K326" s="128" t="s">
        <v>148</v>
      </c>
      <c r="L326" s="30"/>
      <c r="M326" s="133" t="s">
        <v>3</v>
      </c>
      <c r="N326" s="134" t="s">
        <v>47</v>
      </c>
      <c r="P326" s="135">
        <f>O326*H326</f>
        <v>0</v>
      </c>
      <c r="Q326" s="135">
        <v>2.1000000000000001E-4</v>
      </c>
      <c r="R326" s="135">
        <f>Q326*H326</f>
        <v>2.1000000000000003E-3</v>
      </c>
      <c r="S326" s="135">
        <v>0</v>
      </c>
      <c r="T326" s="136">
        <f>S326*H326</f>
        <v>0</v>
      </c>
      <c r="AR326" s="137" t="s">
        <v>228</v>
      </c>
      <c r="AT326" s="137" t="s">
        <v>144</v>
      </c>
      <c r="AU326" s="137" t="s">
        <v>86</v>
      </c>
      <c r="AY326" s="15" t="s">
        <v>141</v>
      </c>
      <c r="BE326" s="138">
        <f>IF(N326="základní",J326,0)</f>
        <v>0</v>
      </c>
      <c r="BF326" s="138">
        <f>IF(N326="snížená",J326,0)</f>
        <v>0</v>
      </c>
      <c r="BG326" s="138">
        <f>IF(N326="zákl. přenesená",J326,0)</f>
        <v>0</v>
      </c>
      <c r="BH326" s="138">
        <f>IF(N326="sníž. přenesená",J326,0)</f>
        <v>0</v>
      </c>
      <c r="BI326" s="138">
        <f>IF(N326="nulová",J326,0)</f>
        <v>0</v>
      </c>
      <c r="BJ326" s="15" t="s">
        <v>84</v>
      </c>
      <c r="BK326" s="138">
        <f>ROUND(I326*H326,2)</f>
        <v>0</v>
      </c>
      <c r="BL326" s="15" t="s">
        <v>228</v>
      </c>
      <c r="BM326" s="137" t="s">
        <v>738</v>
      </c>
    </row>
    <row r="327" spans="2:65" s="1" customFormat="1">
      <c r="B327" s="30"/>
      <c r="D327" s="139" t="s">
        <v>151</v>
      </c>
      <c r="F327" s="140" t="s">
        <v>739</v>
      </c>
      <c r="I327" s="141"/>
      <c r="L327" s="30"/>
      <c r="M327" s="142"/>
      <c r="T327" s="51"/>
      <c r="AT327" s="15" t="s">
        <v>151</v>
      </c>
      <c r="AU327" s="15" t="s">
        <v>86</v>
      </c>
    </row>
    <row r="328" spans="2:65" s="1" customFormat="1" ht="24.2" customHeight="1">
      <c r="B328" s="125"/>
      <c r="C328" s="126" t="s">
        <v>740</v>
      </c>
      <c r="D328" s="126" t="s">
        <v>144</v>
      </c>
      <c r="E328" s="127" t="s">
        <v>741</v>
      </c>
      <c r="F328" s="128" t="s">
        <v>742</v>
      </c>
      <c r="G328" s="129" t="s">
        <v>147</v>
      </c>
      <c r="H328" s="130">
        <v>18.5</v>
      </c>
      <c r="I328" s="131"/>
      <c r="J328" s="132">
        <f>ROUND(I328*H328,2)</f>
        <v>0</v>
      </c>
      <c r="K328" s="128" t="s">
        <v>148</v>
      </c>
      <c r="L328" s="30"/>
      <c r="M328" s="133" t="s">
        <v>3</v>
      </c>
      <c r="N328" s="134" t="s">
        <v>47</v>
      </c>
      <c r="P328" s="135">
        <f>O328*H328</f>
        <v>0</v>
      </c>
      <c r="Q328" s="135">
        <v>1E-4</v>
      </c>
      <c r="R328" s="135">
        <f>Q328*H328</f>
        <v>1.8500000000000001E-3</v>
      </c>
      <c r="S328" s="135">
        <v>0</v>
      </c>
      <c r="T328" s="136">
        <f>S328*H328</f>
        <v>0</v>
      </c>
      <c r="AR328" s="137" t="s">
        <v>228</v>
      </c>
      <c r="AT328" s="137" t="s">
        <v>144</v>
      </c>
      <c r="AU328" s="137" t="s">
        <v>86</v>
      </c>
      <c r="AY328" s="15" t="s">
        <v>141</v>
      </c>
      <c r="BE328" s="138">
        <f>IF(N328="základní",J328,0)</f>
        <v>0</v>
      </c>
      <c r="BF328" s="138">
        <f>IF(N328="snížená",J328,0)</f>
        <v>0</v>
      </c>
      <c r="BG328" s="138">
        <f>IF(N328="zákl. přenesená",J328,0)</f>
        <v>0</v>
      </c>
      <c r="BH328" s="138">
        <f>IF(N328="sníž. přenesená",J328,0)</f>
        <v>0</v>
      </c>
      <c r="BI328" s="138">
        <f>IF(N328="nulová",J328,0)</f>
        <v>0</v>
      </c>
      <c r="BJ328" s="15" t="s">
        <v>84</v>
      </c>
      <c r="BK328" s="138">
        <f>ROUND(I328*H328,2)</f>
        <v>0</v>
      </c>
      <c r="BL328" s="15" t="s">
        <v>228</v>
      </c>
      <c r="BM328" s="137" t="s">
        <v>743</v>
      </c>
    </row>
    <row r="329" spans="2:65" s="1" customFormat="1">
      <c r="B329" s="30"/>
      <c r="D329" s="139" t="s">
        <v>151</v>
      </c>
      <c r="F329" s="140" t="s">
        <v>744</v>
      </c>
      <c r="I329" s="141"/>
      <c r="L329" s="30"/>
      <c r="M329" s="142"/>
      <c r="T329" s="51"/>
      <c r="AT329" s="15" t="s">
        <v>151</v>
      </c>
      <c r="AU329" s="15" t="s">
        <v>86</v>
      </c>
    </row>
    <row r="330" spans="2:65" s="11" customFormat="1" ht="22.9" customHeight="1">
      <c r="B330" s="113"/>
      <c r="D330" s="114" t="s">
        <v>75</v>
      </c>
      <c r="E330" s="123" t="s">
        <v>745</v>
      </c>
      <c r="F330" s="123" t="s">
        <v>746</v>
      </c>
      <c r="I330" s="116"/>
      <c r="J330" s="124">
        <f>BK330</f>
        <v>0</v>
      </c>
      <c r="L330" s="113"/>
      <c r="M330" s="118"/>
      <c r="P330" s="119">
        <f>SUM(P331:P344)</f>
        <v>0</v>
      </c>
      <c r="R330" s="119">
        <f>SUM(R331:R344)</f>
        <v>2.5650999999999997E-2</v>
      </c>
      <c r="T330" s="120">
        <f>SUM(T331:T344)</f>
        <v>8.1949999999999992E-3</v>
      </c>
      <c r="AR330" s="114" t="s">
        <v>86</v>
      </c>
      <c r="AT330" s="121" t="s">
        <v>75</v>
      </c>
      <c r="AU330" s="121" t="s">
        <v>84</v>
      </c>
      <c r="AY330" s="114" t="s">
        <v>141</v>
      </c>
      <c r="BK330" s="122">
        <f>SUM(BK331:BK344)</f>
        <v>0</v>
      </c>
    </row>
    <row r="331" spans="2:65" s="1" customFormat="1" ht="16.5" customHeight="1">
      <c r="B331" s="125"/>
      <c r="C331" s="126" t="s">
        <v>747</v>
      </c>
      <c r="D331" s="126" t="s">
        <v>144</v>
      </c>
      <c r="E331" s="127" t="s">
        <v>748</v>
      </c>
      <c r="F331" s="128" t="s">
        <v>749</v>
      </c>
      <c r="G331" s="129" t="s">
        <v>147</v>
      </c>
      <c r="H331" s="130">
        <v>18.5</v>
      </c>
      <c r="I331" s="131"/>
      <c r="J331" s="132">
        <f>ROUND(I331*H331,2)</f>
        <v>0</v>
      </c>
      <c r="K331" s="128" t="s">
        <v>148</v>
      </c>
      <c r="L331" s="30"/>
      <c r="M331" s="133" t="s">
        <v>3</v>
      </c>
      <c r="N331" s="134" t="s">
        <v>47</v>
      </c>
      <c r="P331" s="135">
        <f>O331*H331</f>
        <v>0</v>
      </c>
      <c r="Q331" s="135">
        <v>1E-3</v>
      </c>
      <c r="R331" s="135">
        <f>Q331*H331</f>
        <v>1.8499999999999999E-2</v>
      </c>
      <c r="S331" s="135">
        <v>3.1E-4</v>
      </c>
      <c r="T331" s="136">
        <f>S331*H331</f>
        <v>5.7349999999999996E-3</v>
      </c>
      <c r="AR331" s="137" t="s">
        <v>228</v>
      </c>
      <c r="AT331" s="137" t="s">
        <v>144</v>
      </c>
      <c r="AU331" s="137" t="s">
        <v>86</v>
      </c>
      <c r="AY331" s="15" t="s">
        <v>141</v>
      </c>
      <c r="BE331" s="138">
        <f>IF(N331="základní",J331,0)</f>
        <v>0</v>
      </c>
      <c r="BF331" s="138">
        <f>IF(N331="snížená",J331,0)</f>
        <v>0</v>
      </c>
      <c r="BG331" s="138">
        <f>IF(N331="zákl. přenesená",J331,0)</f>
        <v>0</v>
      </c>
      <c r="BH331" s="138">
        <f>IF(N331="sníž. přenesená",J331,0)</f>
        <v>0</v>
      </c>
      <c r="BI331" s="138">
        <f>IF(N331="nulová",J331,0)</f>
        <v>0</v>
      </c>
      <c r="BJ331" s="15" t="s">
        <v>84</v>
      </c>
      <c r="BK331" s="138">
        <f>ROUND(I331*H331,2)</f>
        <v>0</v>
      </c>
      <c r="BL331" s="15" t="s">
        <v>228</v>
      </c>
      <c r="BM331" s="137" t="s">
        <v>750</v>
      </c>
    </row>
    <row r="332" spans="2:65" s="1" customFormat="1">
      <c r="B332" s="30"/>
      <c r="D332" s="139" t="s">
        <v>151</v>
      </c>
      <c r="F332" s="140" t="s">
        <v>751</v>
      </c>
      <c r="I332" s="141"/>
      <c r="L332" s="30"/>
      <c r="M332" s="142"/>
      <c r="T332" s="51"/>
      <c r="AT332" s="15" t="s">
        <v>151</v>
      </c>
      <c r="AU332" s="15" t="s">
        <v>86</v>
      </c>
    </row>
    <row r="333" spans="2:65" s="1" customFormat="1" ht="16.5" customHeight="1">
      <c r="B333" s="125"/>
      <c r="C333" s="126" t="s">
        <v>752</v>
      </c>
      <c r="D333" s="126" t="s">
        <v>144</v>
      </c>
      <c r="E333" s="127" t="s">
        <v>753</v>
      </c>
      <c r="F333" s="128" t="s">
        <v>754</v>
      </c>
      <c r="G333" s="129" t="s">
        <v>147</v>
      </c>
      <c r="H333" s="130">
        <v>25.9</v>
      </c>
      <c r="I333" s="131"/>
      <c r="J333" s="132">
        <f>ROUND(I333*H333,2)</f>
        <v>0</v>
      </c>
      <c r="K333" s="128" t="s">
        <v>148</v>
      </c>
      <c r="L333" s="30"/>
      <c r="M333" s="133" t="s">
        <v>3</v>
      </c>
      <c r="N333" s="134" t="s">
        <v>47</v>
      </c>
      <c r="P333" s="135">
        <f>O333*H333</f>
        <v>0</v>
      </c>
      <c r="Q333" s="135">
        <v>0</v>
      </c>
      <c r="R333" s="135">
        <f>Q333*H333</f>
        <v>0</v>
      </c>
      <c r="S333" s="135">
        <v>3.0000000000000001E-5</v>
      </c>
      <c r="T333" s="136">
        <f>S333*H333</f>
        <v>7.7700000000000002E-4</v>
      </c>
      <c r="AR333" s="137" t="s">
        <v>228</v>
      </c>
      <c r="AT333" s="137" t="s">
        <v>144</v>
      </c>
      <c r="AU333" s="137" t="s">
        <v>86</v>
      </c>
      <c r="AY333" s="15" t="s">
        <v>141</v>
      </c>
      <c r="BE333" s="138">
        <f>IF(N333="základní",J333,0)</f>
        <v>0</v>
      </c>
      <c r="BF333" s="138">
        <f>IF(N333="snížená",J333,0)</f>
        <v>0</v>
      </c>
      <c r="BG333" s="138">
        <f>IF(N333="zákl. přenesená",J333,0)</f>
        <v>0</v>
      </c>
      <c r="BH333" s="138">
        <f>IF(N333="sníž. přenesená",J333,0)</f>
        <v>0</v>
      </c>
      <c r="BI333" s="138">
        <f>IF(N333="nulová",J333,0)</f>
        <v>0</v>
      </c>
      <c r="BJ333" s="15" t="s">
        <v>84</v>
      </c>
      <c r="BK333" s="138">
        <f>ROUND(I333*H333,2)</f>
        <v>0</v>
      </c>
      <c r="BL333" s="15" t="s">
        <v>228</v>
      </c>
      <c r="BM333" s="137" t="s">
        <v>755</v>
      </c>
    </row>
    <row r="334" spans="2:65" s="1" customFormat="1">
      <c r="B334" s="30"/>
      <c r="D334" s="139" t="s">
        <v>151</v>
      </c>
      <c r="F334" s="140" t="s">
        <v>756</v>
      </c>
      <c r="I334" s="141"/>
      <c r="L334" s="30"/>
      <c r="M334" s="142"/>
      <c r="T334" s="51"/>
      <c r="AT334" s="15" t="s">
        <v>151</v>
      </c>
      <c r="AU334" s="15" t="s">
        <v>86</v>
      </c>
    </row>
    <row r="335" spans="2:65" s="1" customFormat="1" ht="16.5" customHeight="1">
      <c r="B335" s="125"/>
      <c r="C335" s="143" t="s">
        <v>757</v>
      </c>
      <c r="D335" s="143" t="s">
        <v>182</v>
      </c>
      <c r="E335" s="144" t="s">
        <v>758</v>
      </c>
      <c r="F335" s="145" t="s">
        <v>759</v>
      </c>
      <c r="G335" s="146" t="s">
        <v>147</v>
      </c>
      <c r="H335" s="147">
        <v>27.195</v>
      </c>
      <c r="I335" s="148"/>
      <c r="J335" s="149">
        <f>ROUND(I335*H335,2)</f>
        <v>0</v>
      </c>
      <c r="K335" s="145" t="s">
        <v>148</v>
      </c>
      <c r="L335" s="150"/>
      <c r="M335" s="151" t="s">
        <v>3</v>
      </c>
      <c r="N335" s="152" t="s">
        <v>47</v>
      </c>
      <c r="P335" s="135">
        <f>O335*H335</f>
        <v>0</v>
      </c>
      <c r="Q335" s="135">
        <v>1.0000000000000001E-5</v>
      </c>
      <c r="R335" s="135">
        <f>Q335*H335</f>
        <v>2.7195000000000002E-4</v>
      </c>
      <c r="S335" s="135">
        <v>0</v>
      </c>
      <c r="T335" s="136">
        <f>S335*H335</f>
        <v>0</v>
      </c>
      <c r="AR335" s="137" t="s">
        <v>311</v>
      </c>
      <c r="AT335" s="137" t="s">
        <v>182</v>
      </c>
      <c r="AU335" s="137" t="s">
        <v>86</v>
      </c>
      <c r="AY335" s="15" t="s">
        <v>141</v>
      </c>
      <c r="BE335" s="138">
        <f>IF(N335="základní",J335,0)</f>
        <v>0</v>
      </c>
      <c r="BF335" s="138">
        <f>IF(N335="snížená",J335,0)</f>
        <v>0</v>
      </c>
      <c r="BG335" s="138">
        <f>IF(N335="zákl. přenesená",J335,0)</f>
        <v>0</v>
      </c>
      <c r="BH335" s="138">
        <f>IF(N335="sníž. přenesená",J335,0)</f>
        <v>0</v>
      </c>
      <c r="BI335" s="138">
        <f>IF(N335="nulová",J335,0)</f>
        <v>0</v>
      </c>
      <c r="BJ335" s="15" t="s">
        <v>84</v>
      </c>
      <c r="BK335" s="138">
        <f>ROUND(I335*H335,2)</f>
        <v>0</v>
      </c>
      <c r="BL335" s="15" t="s">
        <v>228</v>
      </c>
      <c r="BM335" s="137" t="s">
        <v>760</v>
      </c>
    </row>
    <row r="336" spans="2:65" s="12" customFormat="1">
      <c r="B336" s="153"/>
      <c r="D336" s="154" t="s">
        <v>456</v>
      </c>
      <c r="F336" s="155" t="s">
        <v>761</v>
      </c>
      <c r="H336" s="156">
        <v>27.195</v>
      </c>
      <c r="I336" s="157"/>
      <c r="L336" s="153"/>
      <c r="M336" s="158"/>
      <c r="T336" s="159"/>
      <c r="AT336" s="160" t="s">
        <v>456</v>
      </c>
      <c r="AU336" s="160" t="s">
        <v>86</v>
      </c>
      <c r="AV336" s="12" t="s">
        <v>86</v>
      </c>
      <c r="AW336" s="12" t="s">
        <v>4</v>
      </c>
      <c r="AX336" s="12" t="s">
        <v>84</v>
      </c>
      <c r="AY336" s="160" t="s">
        <v>141</v>
      </c>
    </row>
    <row r="337" spans="2:65" s="1" customFormat="1" ht="24.2" customHeight="1">
      <c r="B337" s="125"/>
      <c r="C337" s="126" t="s">
        <v>762</v>
      </c>
      <c r="D337" s="126" t="s">
        <v>144</v>
      </c>
      <c r="E337" s="127" t="s">
        <v>763</v>
      </c>
      <c r="F337" s="128" t="s">
        <v>764</v>
      </c>
      <c r="G337" s="129" t="s">
        <v>147</v>
      </c>
      <c r="H337" s="130">
        <v>56.1</v>
      </c>
      <c r="I337" s="131"/>
      <c r="J337" s="132">
        <f>ROUND(I337*H337,2)</f>
        <v>0</v>
      </c>
      <c r="K337" s="128" t="s">
        <v>148</v>
      </c>
      <c r="L337" s="30"/>
      <c r="M337" s="133" t="s">
        <v>3</v>
      </c>
      <c r="N337" s="134" t="s">
        <v>47</v>
      </c>
      <c r="P337" s="135">
        <f>O337*H337</f>
        <v>0</v>
      </c>
      <c r="Q337" s="135">
        <v>0</v>
      </c>
      <c r="R337" s="135">
        <f>Q337*H337</f>
        <v>0</v>
      </c>
      <c r="S337" s="135">
        <v>3.0000000000000001E-5</v>
      </c>
      <c r="T337" s="136">
        <f>S337*H337</f>
        <v>1.683E-3</v>
      </c>
      <c r="AR337" s="137" t="s">
        <v>228</v>
      </c>
      <c r="AT337" s="137" t="s">
        <v>144</v>
      </c>
      <c r="AU337" s="137" t="s">
        <v>86</v>
      </c>
      <c r="AY337" s="15" t="s">
        <v>141</v>
      </c>
      <c r="BE337" s="138">
        <f>IF(N337="základní",J337,0)</f>
        <v>0</v>
      </c>
      <c r="BF337" s="138">
        <f>IF(N337="snížená",J337,0)</f>
        <v>0</v>
      </c>
      <c r="BG337" s="138">
        <f>IF(N337="zákl. přenesená",J337,0)</f>
        <v>0</v>
      </c>
      <c r="BH337" s="138">
        <f>IF(N337="sníž. přenesená",J337,0)</f>
        <v>0</v>
      </c>
      <c r="BI337" s="138">
        <f>IF(N337="nulová",J337,0)</f>
        <v>0</v>
      </c>
      <c r="BJ337" s="15" t="s">
        <v>84</v>
      </c>
      <c r="BK337" s="138">
        <f>ROUND(I337*H337,2)</f>
        <v>0</v>
      </c>
      <c r="BL337" s="15" t="s">
        <v>228</v>
      </c>
      <c r="BM337" s="137" t="s">
        <v>765</v>
      </c>
    </row>
    <row r="338" spans="2:65" s="1" customFormat="1">
      <c r="B338" s="30"/>
      <c r="D338" s="139" t="s">
        <v>151</v>
      </c>
      <c r="F338" s="140" t="s">
        <v>766</v>
      </c>
      <c r="I338" s="141"/>
      <c r="L338" s="30"/>
      <c r="M338" s="142"/>
      <c r="T338" s="51"/>
      <c r="AT338" s="15" t="s">
        <v>151</v>
      </c>
      <c r="AU338" s="15" t="s">
        <v>86</v>
      </c>
    </row>
    <row r="339" spans="2:65" s="1" customFormat="1" ht="16.5" customHeight="1">
      <c r="B339" s="125"/>
      <c r="C339" s="143" t="s">
        <v>311</v>
      </c>
      <c r="D339" s="143" t="s">
        <v>182</v>
      </c>
      <c r="E339" s="144" t="s">
        <v>758</v>
      </c>
      <c r="F339" s="145" t="s">
        <v>759</v>
      </c>
      <c r="G339" s="146" t="s">
        <v>147</v>
      </c>
      <c r="H339" s="147">
        <v>58.905000000000001</v>
      </c>
      <c r="I339" s="148"/>
      <c r="J339" s="149">
        <f>ROUND(I339*H339,2)</f>
        <v>0</v>
      </c>
      <c r="K339" s="145" t="s">
        <v>148</v>
      </c>
      <c r="L339" s="150"/>
      <c r="M339" s="151" t="s">
        <v>3</v>
      </c>
      <c r="N339" s="152" t="s">
        <v>47</v>
      </c>
      <c r="P339" s="135">
        <f>O339*H339</f>
        <v>0</v>
      </c>
      <c r="Q339" s="135">
        <v>1.0000000000000001E-5</v>
      </c>
      <c r="R339" s="135">
        <f>Q339*H339</f>
        <v>5.8905000000000003E-4</v>
      </c>
      <c r="S339" s="135">
        <v>0</v>
      </c>
      <c r="T339" s="136">
        <f>S339*H339</f>
        <v>0</v>
      </c>
      <c r="AR339" s="137" t="s">
        <v>311</v>
      </c>
      <c r="AT339" s="137" t="s">
        <v>182</v>
      </c>
      <c r="AU339" s="137" t="s">
        <v>86</v>
      </c>
      <c r="AY339" s="15" t="s">
        <v>141</v>
      </c>
      <c r="BE339" s="138">
        <f>IF(N339="základní",J339,0)</f>
        <v>0</v>
      </c>
      <c r="BF339" s="138">
        <f>IF(N339="snížená",J339,0)</f>
        <v>0</v>
      </c>
      <c r="BG339" s="138">
        <f>IF(N339="zákl. přenesená",J339,0)</f>
        <v>0</v>
      </c>
      <c r="BH339" s="138">
        <f>IF(N339="sníž. přenesená",J339,0)</f>
        <v>0</v>
      </c>
      <c r="BI339" s="138">
        <f>IF(N339="nulová",J339,0)</f>
        <v>0</v>
      </c>
      <c r="BJ339" s="15" t="s">
        <v>84</v>
      </c>
      <c r="BK339" s="138">
        <f>ROUND(I339*H339,2)</f>
        <v>0</v>
      </c>
      <c r="BL339" s="15" t="s">
        <v>228</v>
      </c>
      <c r="BM339" s="137" t="s">
        <v>767</v>
      </c>
    </row>
    <row r="340" spans="2:65" s="12" customFormat="1">
      <c r="B340" s="153"/>
      <c r="D340" s="154" t="s">
        <v>456</v>
      </c>
      <c r="F340" s="155" t="s">
        <v>768</v>
      </c>
      <c r="H340" s="156">
        <v>58.905000000000001</v>
      </c>
      <c r="I340" s="157"/>
      <c r="L340" s="153"/>
      <c r="M340" s="158"/>
      <c r="T340" s="159"/>
      <c r="AT340" s="160" t="s">
        <v>456</v>
      </c>
      <c r="AU340" s="160" t="s">
        <v>86</v>
      </c>
      <c r="AV340" s="12" t="s">
        <v>86</v>
      </c>
      <c r="AW340" s="12" t="s">
        <v>4</v>
      </c>
      <c r="AX340" s="12" t="s">
        <v>84</v>
      </c>
      <c r="AY340" s="160" t="s">
        <v>141</v>
      </c>
    </row>
    <row r="341" spans="2:65" s="1" customFormat="1" ht="16.5" customHeight="1">
      <c r="B341" s="125"/>
      <c r="C341" s="126" t="s">
        <v>769</v>
      </c>
      <c r="D341" s="126" t="s">
        <v>144</v>
      </c>
      <c r="E341" s="127" t="s">
        <v>770</v>
      </c>
      <c r="F341" s="128" t="s">
        <v>771</v>
      </c>
      <c r="G341" s="129" t="s">
        <v>147</v>
      </c>
      <c r="H341" s="130">
        <v>18.5</v>
      </c>
      <c r="I341" s="131"/>
      <c r="J341" s="132">
        <f>ROUND(I341*H341,2)</f>
        <v>0</v>
      </c>
      <c r="K341" s="128" t="s">
        <v>148</v>
      </c>
      <c r="L341" s="30"/>
      <c r="M341" s="133" t="s">
        <v>3</v>
      </c>
      <c r="N341" s="134" t="s">
        <v>47</v>
      </c>
      <c r="P341" s="135">
        <f>O341*H341</f>
        <v>0</v>
      </c>
      <c r="Q341" s="135">
        <v>2.0000000000000001E-4</v>
      </c>
      <c r="R341" s="135">
        <f>Q341*H341</f>
        <v>3.7000000000000002E-3</v>
      </c>
      <c r="S341" s="135">
        <v>0</v>
      </c>
      <c r="T341" s="136">
        <f>S341*H341</f>
        <v>0</v>
      </c>
      <c r="AR341" s="137" t="s">
        <v>228</v>
      </c>
      <c r="AT341" s="137" t="s">
        <v>144</v>
      </c>
      <c r="AU341" s="137" t="s">
        <v>86</v>
      </c>
      <c r="AY341" s="15" t="s">
        <v>141</v>
      </c>
      <c r="BE341" s="138">
        <f>IF(N341="základní",J341,0)</f>
        <v>0</v>
      </c>
      <c r="BF341" s="138">
        <f>IF(N341="snížená",J341,0)</f>
        <v>0</v>
      </c>
      <c r="BG341" s="138">
        <f>IF(N341="zákl. přenesená",J341,0)</f>
        <v>0</v>
      </c>
      <c r="BH341" s="138">
        <f>IF(N341="sníž. přenesená",J341,0)</f>
        <v>0</v>
      </c>
      <c r="BI341" s="138">
        <f>IF(N341="nulová",J341,0)</f>
        <v>0</v>
      </c>
      <c r="BJ341" s="15" t="s">
        <v>84</v>
      </c>
      <c r="BK341" s="138">
        <f>ROUND(I341*H341,2)</f>
        <v>0</v>
      </c>
      <c r="BL341" s="15" t="s">
        <v>228</v>
      </c>
      <c r="BM341" s="137" t="s">
        <v>772</v>
      </c>
    </row>
    <row r="342" spans="2:65" s="1" customFormat="1">
      <c r="B342" s="30"/>
      <c r="D342" s="139" t="s">
        <v>151</v>
      </c>
      <c r="F342" s="140" t="s">
        <v>773</v>
      </c>
      <c r="I342" s="141"/>
      <c r="L342" s="30"/>
      <c r="M342" s="142"/>
      <c r="T342" s="51"/>
      <c r="AT342" s="15" t="s">
        <v>151</v>
      </c>
      <c r="AU342" s="15" t="s">
        <v>86</v>
      </c>
    </row>
    <row r="343" spans="2:65" s="1" customFormat="1" ht="24.2" customHeight="1">
      <c r="B343" s="125"/>
      <c r="C343" s="126" t="s">
        <v>774</v>
      </c>
      <c r="D343" s="126" t="s">
        <v>144</v>
      </c>
      <c r="E343" s="127" t="s">
        <v>775</v>
      </c>
      <c r="F343" s="128" t="s">
        <v>776</v>
      </c>
      <c r="G343" s="129" t="s">
        <v>147</v>
      </c>
      <c r="H343" s="130">
        <v>18.5</v>
      </c>
      <c r="I343" s="131"/>
      <c r="J343" s="132">
        <f>ROUND(I343*H343,2)</f>
        <v>0</v>
      </c>
      <c r="K343" s="128" t="s">
        <v>148</v>
      </c>
      <c r="L343" s="30"/>
      <c r="M343" s="133" t="s">
        <v>3</v>
      </c>
      <c r="N343" s="134" t="s">
        <v>47</v>
      </c>
      <c r="P343" s="135">
        <f>O343*H343</f>
        <v>0</v>
      </c>
      <c r="Q343" s="135">
        <v>1.3999999999999999E-4</v>
      </c>
      <c r="R343" s="135">
        <f>Q343*H343</f>
        <v>2.5899999999999999E-3</v>
      </c>
      <c r="S343" s="135">
        <v>0</v>
      </c>
      <c r="T343" s="136">
        <f>S343*H343</f>
        <v>0</v>
      </c>
      <c r="AR343" s="137" t="s">
        <v>228</v>
      </c>
      <c r="AT343" s="137" t="s">
        <v>144</v>
      </c>
      <c r="AU343" s="137" t="s">
        <v>86</v>
      </c>
      <c r="AY343" s="15" t="s">
        <v>141</v>
      </c>
      <c r="BE343" s="138">
        <f>IF(N343="základní",J343,0)</f>
        <v>0</v>
      </c>
      <c r="BF343" s="138">
        <f>IF(N343="snížená",J343,0)</f>
        <v>0</v>
      </c>
      <c r="BG343" s="138">
        <f>IF(N343="zákl. přenesená",J343,0)</f>
        <v>0</v>
      </c>
      <c r="BH343" s="138">
        <f>IF(N343="sníž. přenesená",J343,0)</f>
        <v>0</v>
      </c>
      <c r="BI343" s="138">
        <f>IF(N343="nulová",J343,0)</f>
        <v>0</v>
      </c>
      <c r="BJ343" s="15" t="s">
        <v>84</v>
      </c>
      <c r="BK343" s="138">
        <f>ROUND(I343*H343,2)</f>
        <v>0</v>
      </c>
      <c r="BL343" s="15" t="s">
        <v>228</v>
      </c>
      <c r="BM343" s="137" t="s">
        <v>777</v>
      </c>
    </row>
    <row r="344" spans="2:65" s="1" customFormat="1">
      <c r="B344" s="30"/>
      <c r="D344" s="139" t="s">
        <v>151</v>
      </c>
      <c r="F344" s="140" t="s">
        <v>778</v>
      </c>
      <c r="I344" s="141"/>
      <c r="L344" s="30"/>
      <c r="M344" s="142"/>
      <c r="T344" s="51"/>
      <c r="AT344" s="15" t="s">
        <v>151</v>
      </c>
      <c r="AU344" s="15" t="s">
        <v>86</v>
      </c>
    </row>
    <row r="345" spans="2:65" s="11" customFormat="1" ht="22.9" customHeight="1">
      <c r="B345" s="113"/>
      <c r="D345" s="114" t="s">
        <v>75</v>
      </c>
      <c r="E345" s="123" t="s">
        <v>779</v>
      </c>
      <c r="F345" s="123" t="s">
        <v>780</v>
      </c>
      <c r="I345" s="116"/>
      <c r="J345" s="124">
        <f>BK345</f>
        <v>0</v>
      </c>
      <c r="L345" s="113"/>
      <c r="M345" s="118"/>
      <c r="P345" s="119">
        <f>SUM(P346:P351)</f>
        <v>0</v>
      </c>
      <c r="R345" s="119">
        <f>SUM(R346:R351)</f>
        <v>8.0999999999999996E-3</v>
      </c>
      <c r="T345" s="120">
        <f>SUM(T346:T351)</f>
        <v>0</v>
      </c>
      <c r="AR345" s="114" t="s">
        <v>86</v>
      </c>
      <c r="AT345" s="121" t="s">
        <v>75</v>
      </c>
      <c r="AU345" s="121" t="s">
        <v>84</v>
      </c>
      <c r="AY345" s="114" t="s">
        <v>141</v>
      </c>
      <c r="BK345" s="122">
        <f>SUM(BK346:BK351)</f>
        <v>0</v>
      </c>
    </row>
    <row r="346" spans="2:65" s="1" customFormat="1" ht="16.5" customHeight="1">
      <c r="B346" s="125"/>
      <c r="C346" s="126" t="s">
        <v>781</v>
      </c>
      <c r="D346" s="126" t="s">
        <v>144</v>
      </c>
      <c r="E346" s="127" t="s">
        <v>782</v>
      </c>
      <c r="F346" s="128" t="s">
        <v>783</v>
      </c>
      <c r="G346" s="129" t="s">
        <v>147</v>
      </c>
      <c r="H346" s="130">
        <v>7.5</v>
      </c>
      <c r="I346" s="131"/>
      <c r="J346" s="132">
        <f>ROUND(I346*H346,2)</f>
        <v>0</v>
      </c>
      <c r="K346" s="128" t="s">
        <v>148</v>
      </c>
      <c r="L346" s="30"/>
      <c r="M346" s="133" t="s">
        <v>3</v>
      </c>
      <c r="N346" s="134" t="s">
        <v>47</v>
      </c>
      <c r="P346" s="135">
        <f>O346*H346</f>
        <v>0</v>
      </c>
      <c r="Q346" s="135">
        <v>5.4000000000000001E-4</v>
      </c>
      <c r="R346" s="135">
        <f>Q346*H346</f>
        <v>4.0499999999999998E-3</v>
      </c>
      <c r="S346" s="135">
        <v>0</v>
      </c>
      <c r="T346" s="136">
        <f>S346*H346</f>
        <v>0</v>
      </c>
      <c r="AR346" s="137" t="s">
        <v>228</v>
      </c>
      <c r="AT346" s="137" t="s">
        <v>144</v>
      </c>
      <c r="AU346" s="137" t="s">
        <v>86</v>
      </c>
      <c r="AY346" s="15" t="s">
        <v>141</v>
      </c>
      <c r="BE346" s="138">
        <f>IF(N346="základní",J346,0)</f>
        <v>0</v>
      </c>
      <c r="BF346" s="138">
        <f>IF(N346="snížená",J346,0)</f>
        <v>0</v>
      </c>
      <c r="BG346" s="138">
        <f>IF(N346="zákl. přenesená",J346,0)</f>
        <v>0</v>
      </c>
      <c r="BH346" s="138">
        <f>IF(N346="sníž. přenesená",J346,0)</f>
        <v>0</v>
      </c>
      <c r="BI346" s="138">
        <f>IF(N346="nulová",J346,0)</f>
        <v>0</v>
      </c>
      <c r="BJ346" s="15" t="s">
        <v>84</v>
      </c>
      <c r="BK346" s="138">
        <f>ROUND(I346*H346,2)</f>
        <v>0</v>
      </c>
      <c r="BL346" s="15" t="s">
        <v>228</v>
      </c>
      <c r="BM346" s="137" t="s">
        <v>784</v>
      </c>
    </row>
    <row r="347" spans="2:65" s="1" customFormat="1">
      <c r="B347" s="30"/>
      <c r="D347" s="139" t="s">
        <v>151</v>
      </c>
      <c r="F347" s="140" t="s">
        <v>785</v>
      </c>
      <c r="I347" s="141"/>
      <c r="L347" s="30"/>
      <c r="M347" s="142"/>
      <c r="T347" s="51"/>
      <c r="AT347" s="15" t="s">
        <v>151</v>
      </c>
      <c r="AU347" s="15" t="s">
        <v>86</v>
      </c>
    </row>
    <row r="348" spans="2:65" s="1" customFormat="1" ht="16.5" customHeight="1">
      <c r="B348" s="125"/>
      <c r="C348" s="126" t="s">
        <v>786</v>
      </c>
      <c r="D348" s="126" t="s">
        <v>144</v>
      </c>
      <c r="E348" s="127" t="s">
        <v>787</v>
      </c>
      <c r="F348" s="128" t="s">
        <v>788</v>
      </c>
      <c r="G348" s="129" t="s">
        <v>147</v>
      </c>
      <c r="H348" s="130">
        <v>7.5</v>
      </c>
      <c r="I348" s="131"/>
      <c r="J348" s="132">
        <f>ROUND(I348*H348,2)</f>
        <v>0</v>
      </c>
      <c r="K348" s="128" t="s">
        <v>148</v>
      </c>
      <c r="L348" s="30"/>
      <c r="M348" s="133" t="s">
        <v>3</v>
      </c>
      <c r="N348" s="134" t="s">
        <v>47</v>
      </c>
      <c r="P348" s="135">
        <f>O348*H348</f>
        <v>0</v>
      </c>
      <c r="Q348" s="135">
        <v>2.7E-4</v>
      </c>
      <c r="R348" s="135">
        <f>Q348*H348</f>
        <v>2.0249999999999999E-3</v>
      </c>
      <c r="S348" s="135">
        <v>0</v>
      </c>
      <c r="T348" s="136">
        <f>S348*H348</f>
        <v>0</v>
      </c>
      <c r="AR348" s="137" t="s">
        <v>228</v>
      </c>
      <c r="AT348" s="137" t="s">
        <v>144</v>
      </c>
      <c r="AU348" s="137" t="s">
        <v>86</v>
      </c>
      <c r="AY348" s="15" t="s">
        <v>141</v>
      </c>
      <c r="BE348" s="138">
        <f>IF(N348="základní",J348,0)</f>
        <v>0</v>
      </c>
      <c r="BF348" s="138">
        <f>IF(N348="snížená",J348,0)</f>
        <v>0</v>
      </c>
      <c r="BG348" s="138">
        <f>IF(N348="zákl. přenesená",J348,0)</f>
        <v>0</v>
      </c>
      <c r="BH348" s="138">
        <f>IF(N348="sníž. přenesená",J348,0)</f>
        <v>0</v>
      </c>
      <c r="BI348" s="138">
        <f>IF(N348="nulová",J348,0)</f>
        <v>0</v>
      </c>
      <c r="BJ348" s="15" t="s">
        <v>84</v>
      </c>
      <c r="BK348" s="138">
        <f>ROUND(I348*H348,2)</f>
        <v>0</v>
      </c>
      <c r="BL348" s="15" t="s">
        <v>228</v>
      </c>
      <c r="BM348" s="137" t="s">
        <v>789</v>
      </c>
    </row>
    <row r="349" spans="2:65" s="1" customFormat="1">
      <c r="B349" s="30"/>
      <c r="D349" s="139" t="s">
        <v>151</v>
      </c>
      <c r="F349" s="140" t="s">
        <v>790</v>
      </c>
      <c r="I349" s="141"/>
      <c r="L349" s="30"/>
      <c r="M349" s="142"/>
      <c r="T349" s="51"/>
      <c r="AT349" s="15" t="s">
        <v>151</v>
      </c>
      <c r="AU349" s="15" t="s">
        <v>86</v>
      </c>
    </row>
    <row r="350" spans="2:65" s="1" customFormat="1" ht="16.5" customHeight="1">
      <c r="B350" s="125"/>
      <c r="C350" s="126" t="s">
        <v>791</v>
      </c>
      <c r="D350" s="126" t="s">
        <v>144</v>
      </c>
      <c r="E350" s="127" t="s">
        <v>792</v>
      </c>
      <c r="F350" s="128" t="s">
        <v>793</v>
      </c>
      <c r="G350" s="129" t="s">
        <v>147</v>
      </c>
      <c r="H350" s="130">
        <v>7.5</v>
      </c>
      <c r="I350" s="131"/>
      <c r="J350" s="132">
        <f>ROUND(I350*H350,2)</f>
        <v>0</v>
      </c>
      <c r="K350" s="128" t="s">
        <v>148</v>
      </c>
      <c r="L350" s="30"/>
      <c r="M350" s="133" t="s">
        <v>3</v>
      </c>
      <c r="N350" s="134" t="s">
        <v>47</v>
      </c>
      <c r="P350" s="135">
        <f>O350*H350</f>
        <v>0</v>
      </c>
      <c r="Q350" s="135">
        <v>2.7E-4</v>
      </c>
      <c r="R350" s="135">
        <f>Q350*H350</f>
        <v>2.0249999999999999E-3</v>
      </c>
      <c r="S350" s="135">
        <v>0</v>
      </c>
      <c r="T350" s="136">
        <f>S350*H350</f>
        <v>0</v>
      </c>
      <c r="AR350" s="137" t="s">
        <v>228</v>
      </c>
      <c r="AT350" s="137" t="s">
        <v>144</v>
      </c>
      <c r="AU350" s="137" t="s">
        <v>86</v>
      </c>
      <c r="AY350" s="15" t="s">
        <v>141</v>
      </c>
      <c r="BE350" s="138">
        <f>IF(N350="základní",J350,0)</f>
        <v>0</v>
      </c>
      <c r="BF350" s="138">
        <f>IF(N350="snížená",J350,0)</f>
        <v>0</v>
      </c>
      <c r="BG350" s="138">
        <f>IF(N350="zákl. přenesená",J350,0)</f>
        <v>0</v>
      </c>
      <c r="BH350" s="138">
        <f>IF(N350="sníž. přenesená",J350,0)</f>
        <v>0</v>
      </c>
      <c r="BI350" s="138">
        <f>IF(N350="nulová",J350,0)</f>
        <v>0</v>
      </c>
      <c r="BJ350" s="15" t="s">
        <v>84</v>
      </c>
      <c r="BK350" s="138">
        <f>ROUND(I350*H350,2)</f>
        <v>0</v>
      </c>
      <c r="BL350" s="15" t="s">
        <v>228</v>
      </c>
      <c r="BM350" s="137" t="s">
        <v>794</v>
      </c>
    </row>
    <row r="351" spans="2:65" s="1" customFormat="1">
      <c r="B351" s="30"/>
      <c r="D351" s="139" t="s">
        <v>151</v>
      </c>
      <c r="F351" s="140" t="s">
        <v>795</v>
      </c>
      <c r="I351" s="141"/>
      <c r="L351" s="30"/>
      <c r="M351" s="142"/>
      <c r="T351" s="51"/>
      <c r="AT351" s="15" t="s">
        <v>151</v>
      </c>
      <c r="AU351" s="15" t="s">
        <v>86</v>
      </c>
    </row>
    <row r="352" spans="2:65" s="11" customFormat="1" ht="25.9" customHeight="1">
      <c r="B352" s="113"/>
      <c r="D352" s="114" t="s">
        <v>75</v>
      </c>
      <c r="E352" s="115" t="s">
        <v>796</v>
      </c>
      <c r="F352" s="115" t="s">
        <v>797</v>
      </c>
      <c r="I352" s="116"/>
      <c r="J352" s="117">
        <f>BK352</f>
        <v>0</v>
      </c>
      <c r="L352" s="113"/>
      <c r="M352" s="118"/>
      <c r="P352" s="119">
        <f>P353+P354+P355</f>
        <v>0</v>
      </c>
      <c r="R352" s="119">
        <f>R353+R354+R355</f>
        <v>8.0239999999999978E-2</v>
      </c>
      <c r="T352" s="120">
        <f>T353+T354+T355</f>
        <v>0.28736</v>
      </c>
      <c r="AR352" s="114" t="s">
        <v>149</v>
      </c>
      <c r="AT352" s="121" t="s">
        <v>75</v>
      </c>
      <c r="AU352" s="121" t="s">
        <v>76</v>
      </c>
      <c r="AY352" s="114" t="s">
        <v>141</v>
      </c>
      <c r="BK352" s="122">
        <f>BK353+BK354+BK355</f>
        <v>0</v>
      </c>
    </row>
    <row r="353" spans="2:65" s="1" customFormat="1" ht="21.75" customHeight="1">
      <c r="B353" s="125"/>
      <c r="C353" s="126" t="s">
        <v>798</v>
      </c>
      <c r="D353" s="126" t="s">
        <v>144</v>
      </c>
      <c r="E353" s="127" t="s">
        <v>799</v>
      </c>
      <c r="F353" s="128" t="s">
        <v>800</v>
      </c>
      <c r="G353" s="129" t="s">
        <v>801</v>
      </c>
      <c r="H353" s="130">
        <v>30</v>
      </c>
      <c r="I353" s="131"/>
      <c r="J353" s="132">
        <f>ROUND(I353*H353,2)</f>
        <v>0</v>
      </c>
      <c r="K353" s="128" t="s">
        <v>148</v>
      </c>
      <c r="L353" s="30"/>
      <c r="M353" s="133" t="s">
        <v>3</v>
      </c>
      <c r="N353" s="134" t="s">
        <v>47</v>
      </c>
      <c r="P353" s="135">
        <f>O353*H353</f>
        <v>0</v>
      </c>
      <c r="Q353" s="135">
        <v>0</v>
      </c>
      <c r="R353" s="135">
        <f>Q353*H353</f>
        <v>0</v>
      </c>
      <c r="S353" s="135">
        <v>0</v>
      </c>
      <c r="T353" s="136">
        <f>S353*H353</f>
        <v>0</v>
      </c>
      <c r="AR353" s="137" t="s">
        <v>802</v>
      </c>
      <c r="AT353" s="137" t="s">
        <v>144</v>
      </c>
      <c r="AU353" s="137" t="s">
        <v>84</v>
      </c>
      <c r="AY353" s="15" t="s">
        <v>141</v>
      </c>
      <c r="BE353" s="138">
        <f>IF(N353="základní",J353,0)</f>
        <v>0</v>
      </c>
      <c r="BF353" s="138">
        <f>IF(N353="snížená",J353,0)</f>
        <v>0</v>
      </c>
      <c r="BG353" s="138">
        <f>IF(N353="zákl. přenesená",J353,0)</f>
        <v>0</v>
      </c>
      <c r="BH353" s="138">
        <f>IF(N353="sníž. přenesená",J353,0)</f>
        <v>0</v>
      </c>
      <c r="BI353" s="138">
        <f>IF(N353="nulová",J353,0)</f>
        <v>0</v>
      </c>
      <c r="BJ353" s="15" t="s">
        <v>84</v>
      </c>
      <c r="BK353" s="138">
        <f>ROUND(I353*H353,2)</f>
        <v>0</v>
      </c>
      <c r="BL353" s="15" t="s">
        <v>802</v>
      </c>
      <c r="BM353" s="137" t="s">
        <v>803</v>
      </c>
    </row>
    <row r="354" spans="2:65" s="1" customFormat="1">
      <c r="B354" s="30"/>
      <c r="D354" s="139" t="s">
        <v>151</v>
      </c>
      <c r="F354" s="140" t="s">
        <v>804</v>
      </c>
      <c r="I354" s="141"/>
      <c r="L354" s="30"/>
      <c r="M354" s="142"/>
      <c r="T354" s="51"/>
      <c r="AT354" s="15" t="s">
        <v>151</v>
      </c>
      <c r="AU354" s="15" t="s">
        <v>84</v>
      </c>
    </row>
    <row r="355" spans="2:65" s="11" customFormat="1" ht="22.9" customHeight="1">
      <c r="B355" s="113"/>
      <c r="D355" s="114" t="s">
        <v>75</v>
      </c>
      <c r="E355" s="123" t="s">
        <v>805</v>
      </c>
      <c r="F355" s="123" t="s">
        <v>806</v>
      </c>
      <c r="I355" s="116"/>
      <c r="J355" s="124">
        <f>BK355</f>
        <v>0</v>
      </c>
      <c r="L355" s="113"/>
      <c r="M355" s="118"/>
      <c r="P355" s="119">
        <f>SUM(P356:P377)</f>
        <v>0</v>
      </c>
      <c r="R355" s="119">
        <f>SUM(R356:R377)</f>
        <v>8.0239999999999978E-2</v>
      </c>
      <c r="T355" s="120">
        <f>SUM(T356:T377)</f>
        <v>0.28736</v>
      </c>
      <c r="AR355" s="114" t="s">
        <v>86</v>
      </c>
      <c r="AT355" s="121" t="s">
        <v>75</v>
      </c>
      <c r="AU355" s="121" t="s">
        <v>84</v>
      </c>
      <c r="AY355" s="114" t="s">
        <v>141</v>
      </c>
      <c r="BK355" s="122">
        <f>SUM(BK356:BK377)</f>
        <v>0</v>
      </c>
    </row>
    <row r="356" spans="2:65" s="1" customFormat="1" ht="16.5" customHeight="1">
      <c r="B356" s="125"/>
      <c r="C356" s="126" t="s">
        <v>807</v>
      </c>
      <c r="D356" s="126" t="s">
        <v>144</v>
      </c>
      <c r="E356" s="127" t="s">
        <v>808</v>
      </c>
      <c r="F356" s="128" t="s">
        <v>809</v>
      </c>
      <c r="G356" s="129" t="s">
        <v>263</v>
      </c>
      <c r="H356" s="130">
        <v>8</v>
      </c>
      <c r="I356" s="131"/>
      <c r="J356" s="132">
        <f>ROUND(I356*H356,2)</f>
        <v>0</v>
      </c>
      <c r="K356" s="128" t="s">
        <v>148</v>
      </c>
      <c r="L356" s="30"/>
      <c r="M356" s="133" t="s">
        <v>3</v>
      </c>
      <c r="N356" s="134" t="s">
        <v>47</v>
      </c>
      <c r="P356" s="135">
        <f>O356*H356</f>
        <v>0</v>
      </c>
      <c r="Q356" s="135">
        <v>0</v>
      </c>
      <c r="R356" s="135">
        <f>Q356*H356</f>
        <v>0</v>
      </c>
      <c r="S356" s="135">
        <v>3.5920000000000001E-2</v>
      </c>
      <c r="T356" s="136">
        <f>S356*H356</f>
        <v>0.28736</v>
      </c>
      <c r="AR356" s="137" t="s">
        <v>228</v>
      </c>
      <c r="AT356" s="137" t="s">
        <v>144</v>
      </c>
      <c r="AU356" s="137" t="s">
        <v>86</v>
      </c>
      <c r="AY356" s="15" t="s">
        <v>141</v>
      </c>
      <c r="BE356" s="138">
        <f>IF(N356="základní",J356,0)</f>
        <v>0</v>
      </c>
      <c r="BF356" s="138">
        <f>IF(N356="snížená",J356,0)</f>
        <v>0</v>
      </c>
      <c r="BG356" s="138">
        <f>IF(N356="zákl. přenesená",J356,0)</f>
        <v>0</v>
      </c>
      <c r="BH356" s="138">
        <f>IF(N356="sníž. přenesená",J356,0)</f>
        <v>0</v>
      </c>
      <c r="BI356" s="138">
        <f>IF(N356="nulová",J356,0)</f>
        <v>0</v>
      </c>
      <c r="BJ356" s="15" t="s">
        <v>84</v>
      </c>
      <c r="BK356" s="138">
        <f>ROUND(I356*H356,2)</f>
        <v>0</v>
      </c>
      <c r="BL356" s="15" t="s">
        <v>228</v>
      </c>
      <c r="BM356" s="137" t="s">
        <v>810</v>
      </c>
    </row>
    <row r="357" spans="2:65" s="1" customFormat="1">
      <c r="B357" s="30"/>
      <c r="D357" s="139" t="s">
        <v>151</v>
      </c>
      <c r="F357" s="140" t="s">
        <v>811</v>
      </c>
      <c r="I357" s="141"/>
      <c r="L357" s="30"/>
      <c r="M357" s="142"/>
      <c r="T357" s="51"/>
      <c r="AT357" s="15" t="s">
        <v>151</v>
      </c>
      <c r="AU357" s="15" t="s">
        <v>86</v>
      </c>
    </row>
    <row r="358" spans="2:65" s="1" customFormat="1" ht="21.75" customHeight="1">
      <c r="B358" s="125"/>
      <c r="C358" s="126" t="s">
        <v>812</v>
      </c>
      <c r="D358" s="126" t="s">
        <v>144</v>
      </c>
      <c r="E358" s="127" t="s">
        <v>813</v>
      </c>
      <c r="F358" s="128" t="s">
        <v>814</v>
      </c>
      <c r="G358" s="129" t="s">
        <v>263</v>
      </c>
      <c r="H358" s="130">
        <v>8</v>
      </c>
      <c r="I358" s="131"/>
      <c r="J358" s="132">
        <f>ROUND(I358*H358,2)</f>
        <v>0</v>
      </c>
      <c r="K358" s="128" t="s">
        <v>148</v>
      </c>
      <c r="L358" s="30"/>
      <c r="M358" s="133" t="s">
        <v>3</v>
      </c>
      <c r="N358" s="134" t="s">
        <v>47</v>
      </c>
      <c r="P358" s="135">
        <f>O358*H358</f>
        <v>0</v>
      </c>
      <c r="Q358" s="135">
        <v>2.5500000000000002E-3</v>
      </c>
      <c r="R358" s="135">
        <f>Q358*H358</f>
        <v>2.0400000000000001E-2</v>
      </c>
      <c r="S358" s="135">
        <v>0</v>
      </c>
      <c r="T358" s="136">
        <f>S358*H358</f>
        <v>0</v>
      </c>
      <c r="AR358" s="137" t="s">
        <v>228</v>
      </c>
      <c r="AT358" s="137" t="s">
        <v>144</v>
      </c>
      <c r="AU358" s="137" t="s">
        <v>86</v>
      </c>
      <c r="AY358" s="15" t="s">
        <v>141</v>
      </c>
      <c r="BE358" s="138">
        <f>IF(N358="základní",J358,0)</f>
        <v>0</v>
      </c>
      <c r="BF358" s="138">
        <f>IF(N358="snížená",J358,0)</f>
        <v>0</v>
      </c>
      <c r="BG358" s="138">
        <f>IF(N358="zákl. přenesená",J358,0)</f>
        <v>0</v>
      </c>
      <c r="BH358" s="138">
        <f>IF(N358="sníž. přenesená",J358,0)</f>
        <v>0</v>
      </c>
      <c r="BI358" s="138">
        <f>IF(N358="nulová",J358,0)</f>
        <v>0</v>
      </c>
      <c r="BJ358" s="15" t="s">
        <v>84</v>
      </c>
      <c r="BK358" s="138">
        <f>ROUND(I358*H358,2)</f>
        <v>0</v>
      </c>
      <c r="BL358" s="15" t="s">
        <v>228</v>
      </c>
      <c r="BM358" s="137" t="s">
        <v>815</v>
      </c>
    </row>
    <row r="359" spans="2:65" s="1" customFormat="1">
      <c r="B359" s="30"/>
      <c r="D359" s="139" t="s">
        <v>151</v>
      </c>
      <c r="F359" s="140" t="s">
        <v>816</v>
      </c>
      <c r="I359" s="141"/>
      <c r="L359" s="30"/>
      <c r="M359" s="142"/>
      <c r="T359" s="51"/>
      <c r="AT359" s="15" t="s">
        <v>151</v>
      </c>
      <c r="AU359" s="15" t="s">
        <v>86</v>
      </c>
    </row>
    <row r="360" spans="2:65" s="1" customFormat="1" ht="24.2" customHeight="1">
      <c r="B360" s="125"/>
      <c r="C360" s="126" t="s">
        <v>817</v>
      </c>
      <c r="D360" s="126" t="s">
        <v>144</v>
      </c>
      <c r="E360" s="127" t="s">
        <v>818</v>
      </c>
      <c r="F360" s="128" t="s">
        <v>819</v>
      </c>
      <c r="G360" s="129" t="s">
        <v>178</v>
      </c>
      <c r="H360" s="130">
        <v>8</v>
      </c>
      <c r="I360" s="131"/>
      <c r="J360" s="132">
        <f>ROUND(I360*H360,2)</f>
        <v>0</v>
      </c>
      <c r="K360" s="128" t="s">
        <v>148</v>
      </c>
      <c r="L360" s="30"/>
      <c r="M360" s="133" t="s">
        <v>3</v>
      </c>
      <c r="N360" s="134" t="s">
        <v>47</v>
      </c>
      <c r="P360" s="135">
        <f>O360*H360</f>
        <v>0</v>
      </c>
      <c r="Q360" s="135">
        <v>1.6100000000000001E-3</v>
      </c>
      <c r="R360" s="135">
        <f>Q360*H360</f>
        <v>1.2880000000000001E-2</v>
      </c>
      <c r="S360" s="135">
        <v>0</v>
      </c>
      <c r="T360" s="136">
        <f>S360*H360</f>
        <v>0</v>
      </c>
      <c r="AR360" s="137" t="s">
        <v>228</v>
      </c>
      <c r="AT360" s="137" t="s">
        <v>144</v>
      </c>
      <c r="AU360" s="137" t="s">
        <v>86</v>
      </c>
      <c r="AY360" s="15" t="s">
        <v>141</v>
      </c>
      <c r="BE360" s="138">
        <f>IF(N360="základní",J360,0)</f>
        <v>0</v>
      </c>
      <c r="BF360" s="138">
        <f>IF(N360="snížená",J360,0)</f>
        <v>0</v>
      </c>
      <c r="BG360" s="138">
        <f>IF(N360="zákl. přenesená",J360,0)</f>
        <v>0</v>
      </c>
      <c r="BH360" s="138">
        <f>IF(N360="sníž. přenesená",J360,0)</f>
        <v>0</v>
      </c>
      <c r="BI360" s="138">
        <f>IF(N360="nulová",J360,0)</f>
        <v>0</v>
      </c>
      <c r="BJ360" s="15" t="s">
        <v>84</v>
      </c>
      <c r="BK360" s="138">
        <f>ROUND(I360*H360,2)</f>
        <v>0</v>
      </c>
      <c r="BL360" s="15" t="s">
        <v>228</v>
      </c>
      <c r="BM360" s="137" t="s">
        <v>820</v>
      </c>
    </row>
    <row r="361" spans="2:65" s="1" customFormat="1">
      <c r="B361" s="30"/>
      <c r="D361" s="139" t="s">
        <v>151</v>
      </c>
      <c r="F361" s="140" t="s">
        <v>821</v>
      </c>
      <c r="I361" s="141"/>
      <c r="L361" s="30"/>
      <c r="M361" s="142"/>
      <c r="T361" s="51"/>
      <c r="AT361" s="15" t="s">
        <v>151</v>
      </c>
      <c r="AU361" s="15" t="s">
        <v>86</v>
      </c>
    </row>
    <row r="362" spans="2:65" s="1" customFormat="1" ht="24.2" customHeight="1">
      <c r="B362" s="125"/>
      <c r="C362" s="126" t="s">
        <v>822</v>
      </c>
      <c r="D362" s="126" t="s">
        <v>144</v>
      </c>
      <c r="E362" s="127" t="s">
        <v>823</v>
      </c>
      <c r="F362" s="128" t="s">
        <v>824</v>
      </c>
      <c r="G362" s="129" t="s">
        <v>178</v>
      </c>
      <c r="H362" s="130">
        <v>8</v>
      </c>
      <c r="I362" s="131"/>
      <c r="J362" s="132">
        <f>ROUND(I362*H362,2)</f>
        <v>0</v>
      </c>
      <c r="K362" s="128" t="s">
        <v>148</v>
      </c>
      <c r="L362" s="30"/>
      <c r="M362" s="133" t="s">
        <v>3</v>
      </c>
      <c r="N362" s="134" t="s">
        <v>47</v>
      </c>
      <c r="P362" s="135">
        <f>O362*H362</f>
        <v>0</v>
      </c>
      <c r="Q362" s="135">
        <v>2.0600000000000002E-3</v>
      </c>
      <c r="R362" s="135">
        <f>Q362*H362</f>
        <v>1.6480000000000002E-2</v>
      </c>
      <c r="S362" s="135">
        <v>0</v>
      </c>
      <c r="T362" s="136">
        <f>S362*H362</f>
        <v>0</v>
      </c>
      <c r="AR362" s="137" t="s">
        <v>228</v>
      </c>
      <c r="AT362" s="137" t="s">
        <v>144</v>
      </c>
      <c r="AU362" s="137" t="s">
        <v>86</v>
      </c>
      <c r="AY362" s="15" t="s">
        <v>141</v>
      </c>
      <c r="BE362" s="138">
        <f>IF(N362="základní",J362,0)</f>
        <v>0</v>
      </c>
      <c r="BF362" s="138">
        <f>IF(N362="snížená",J362,0)</f>
        <v>0</v>
      </c>
      <c r="BG362" s="138">
        <f>IF(N362="zákl. přenesená",J362,0)</f>
        <v>0</v>
      </c>
      <c r="BH362" s="138">
        <f>IF(N362="sníž. přenesená",J362,0)</f>
        <v>0</v>
      </c>
      <c r="BI362" s="138">
        <f>IF(N362="nulová",J362,0)</f>
        <v>0</v>
      </c>
      <c r="BJ362" s="15" t="s">
        <v>84</v>
      </c>
      <c r="BK362" s="138">
        <f>ROUND(I362*H362,2)</f>
        <v>0</v>
      </c>
      <c r="BL362" s="15" t="s">
        <v>228</v>
      </c>
      <c r="BM362" s="137" t="s">
        <v>825</v>
      </c>
    </row>
    <row r="363" spans="2:65" s="1" customFormat="1">
      <c r="B363" s="30"/>
      <c r="D363" s="139" t="s">
        <v>151</v>
      </c>
      <c r="F363" s="140" t="s">
        <v>826</v>
      </c>
      <c r="I363" s="141"/>
      <c r="L363" s="30"/>
      <c r="M363" s="142"/>
      <c r="T363" s="51"/>
      <c r="AT363" s="15" t="s">
        <v>151</v>
      </c>
      <c r="AU363" s="15" t="s">
        <v>86</v>
      </c>
    </row>
    <row r="364" spans="2:65" s="1" customFormat="1" ht="16.5" customHeight="1">
      <c r="B364" s="125"/>
      <c r="C364" s="126" t="s">
        <v>827</v>
      </c>
      <c r="D364" s="126" t="s">
        <v>144</v>
      </c>
      <c r="E364" s="127" t="s">
        <v>828</v>
      </c>
      <c r="F364" s="128" t="s">
        <v>829</v>
      </c>
      <c r="G364" s="129" t="s">
        <v>263</v>
      </c>
      <c r="H364" s="130">
        <v>8</v>
      </c>
      <c r="I364" s="131"/>
      <c r="J364" s="132">
        <f>ROUND(I364*H364,2)</f>
        <v>0</v>
      </c>
      <c r="K364" s="128" t="s">
        <v>148</v>
      </c>
      <c r="L364" s="30"/>
      <c r="M364" s="133" t="s">
        <v>3</v>
      </c>
      <c r="N364" s="134" t="s">
        <v>47</v>
      </c>
      <c r="P364" s="135">
        <f>O364*H364</f>
        <v>0</v>
      </c>
      <c r="Q364" s="135">
        <v>6.4000000000000005E-4</v>
      </c>
      <c r="R364" s="135">
        <f>Q364*H364</f>
        <v>5.1200000000000004E-3</v>
      </c>
      <c r="S364" s="135">
        <v>0</v>
      </c>
      <c r="T364" s="136">
        <f>S364*H364</f>
        <v>0</v>
      </c>
      <c r="AR364" s="137" t="s">
        <v>228</v>
      </c>
      <c r="AT364" s="137" t="s">
        <v>144</v>
      </c>
      <c r="AU364" s="137" t="s">
        <v>86</v>
      </c>
      <c r="AY364" s="15" t="s">
        <v>141</v>
      </c>
      <c r="BE364" s="138">
        <f>IF(N364="základní",J364,0)</f>
        <v>0</v>
      </c>
      <c r="BF364" s="138">
        <f>IF(N364="snížená",J364,0)</f>
        <v>0</v>
      </c>
      <c r="BG364" s="138">
        <f>IF(N364="zákl. přenesená",J364,0)</f>
        <v>0</v>
      </c>
      <c r="BH364" s="138">
        <f>IF(N364="sníž. přenesená",J364,0)</f>
        <v>0</v>
      </c>
      <c r="BI364" s="138">
        <f>IF(N364="nulová",J364,0)</f>
        <v>0</v>
      </c>
      <c r="BJ364" s="15" t="s">
        <v>84</v>
      </c>
      <c r="BK364" s="138">
        <f>ROUND(I364*H364,2)</f>
        <v>0</v>
      </c>
      <c r="BL364" s="15" t="s">
        <v>228</v>
      </c>
      <c r="BM364" s="137" t="s">
        <v>830</v>
      </c>
    </row>
    <row r="365" spans="2:65" s="1" customFormat="1">
      <c r="B365" s="30"/>
      <c r="D365" s="139" t="s">
        <v>151</v>
      </c>
      <c r="F365" s="140" t="s">
        <v>831</v>
      </c>
      <c r="I365" s="141"/>
      <c r="L365" s="30"/>
      <c r="M365" s="142"/>
      <c r="T365" s="51"/>
      <c r="AT365" s="15" t="s">
        <v>151</v>
      </c>
      <c r="AU365" s="15" t="s">
        <v>86</v>
      </c>
    </row>
    <row r="366" spans="2:65" s="1" customFormat="1" ht="16.5" customHeight="1">
      <c r="B366" s="125"/>
      <c r="C366" s="126" t="s">
        <v>832</v>
      </c>
      <c r="D366" s="126" t="s">
        <v>144</v>
      </c>
      <c r="E366" s="127" t="s">
        <v>833</v>
      </c>
      <c r="F366" s="128" t="s">
        <v>834</v>
      </c>
      <c r="G366" s="129" t="s">
        <v>263</v>
      </c>
      <c r="H366" s="130">
        <v>8</v>
      </c>
      <c r="I366" s="131"/>
      <c r="J366" s="132">
        <f>ROUND(I366*H366,2)</f>
        <v>0</v>
      </c>
      <c r="K366" s="128" t="s">
        <v>148</v>
      </c>
      <c r="L366" s="30"/>
      <c r="M366" s="133" t="s">
        <v>3</v>
      </c>
      <c r="N366" s="134" t="s">
        <v>47</v>
      </c>
      <c r="P366" s="135">
        <f>O366*H366</f>
        <v>0</v>
      </c>
      <c r="Q366" s="135">
        <v>1.4E-3</v>
      </c>
      <c r="R366" s="135">
        <f>Q366*H366</f>
        <v>1.12E-2</v>
      </c>
      <c r="S366" s="135">
        <v>0</v>
      </c>
      <c r="T366" s="136">
        <f>S366*H366</f>
        <v>0</v>
      </c>
      <c r="AR366" s="137" t="s">
        <v>228</v>
      </c>
      <c r="AT366" s="137" t="s">
        <v>144</v>
      </c>
      <c r="AU366" s="137" t="s">
        <v>86</v>
      </c>
      <c r="AY366" s="15" t="s">
        <v>141</v>
      </c>
      <c r="BE366" s="138">
        <f>IF(N366="základní",J366,0)</f>
        <v>0</v>
      </c>
      <c r="BF366" s="138">
        <f>IF(N366="snížená",J366,0)</f>
        <v>0</v>
      </c>
      <c r="BG366" s="138">
        <f>IF(N366="zákl. přenesená",J366,0)</f>
        <v>0</v>
      </c>
      <c r="BH366" s="138">
        <f>IF(N366="sníž. přenesená",J366,0)</f>
        <v>0</v>
      </c>
      <c r="BI366" s="138">
        <f>IF(N366="nulová",J366,0)</f>
        <v>0</v>
      </c>
      <c r="BJ366" s="15" t="s">
        <v>84</v>
      </c>
      <c r="BK366" s="138">
        <f>ROUND(I366*H366,2)</f>
        <v>0</v>
      </c>
      <c r="BL366" s="15" t="s">
        <v>228</v>
      </c>
      <c r="BM366" s="137" t="s">
        <v>835</v>
      </c>
    </row>
    <row r="367" spans="2:65" s="1" customFormat="1">
      <c r="B367" s="30"/>
      <c r="D367" s="139" t="s">
        <v>151</v>
      </c>
      <c r="F367" s="140" t="s">
        <v>836</v>
      </c>
      <c r="I367" s="141"/>
      <c r="L367" s="30"/>
      <c r="M367" s="142"/>
      <c r="T367" s="51"/>
      <c r="AT367" s="15" t="s">
        <v>151</v>
      </c>
      <c r="AU367" s="15" t="s">
        <v>86</v>
      </c>
    </row>
    <row r="368" spans="2:65" s="1" customFormat="1" ht="33" customHeight="1">
      <c r="B368" s="125"/>
      <c r="C368" s="126" t="s">
        <v>837</v>
      </c>
      <c r="D368" s="126" t="s">
        <v>144</v>
      </c>
      <c r="E368" s="127" t="s">
        <v>838</v>
      </c>
      <c r="F368" s="128" t="s">
        <v>839</v>
      </c>
      <c r="G368" s="129" t="s">
        <v>263</v>
      </c>
      <c r="H368" s="130">
        <v>8</v>
      </c>
      <c r="I368" s="131"/>
      <c r="J368" s="132">
        <f>ROUND(I368*H368,2)</f>
        <v>0</v>
      </c>
      <c r="K368" s="128" t="s">
        <v>148</v>
      </c>
      <c r="L368" s="30"/>
      <c r="M368" s="133" t="s">
        <v>3</v>
      </c>
      <c r="N368" s="134" t="s">
        <v>47</v>
      </c>
      <c r="P368" s="135">
        <f>O368*H368</f>
        <v>0</v>
      </c>
      <c r="Q368" s="135">
        <v>3.4000000000000002E-4</v>
      </c>
      <c r="R368" s="135">
        <f>Q368*H368</f>
        <v>2.7200000000000002E-3</v>
      </c>
      <c r="S368" s="135">
        <v>0</v>
      </c>
      <c r="T368" s="136">
        <f>S368*H368</f>
        <v>0</v>
      </c>
      <c r="AR368" s="137" t="s">
        <v>228</v>
      </c>
      <c r="AT368" s="137" t="s">
        <v>144</v>
      </c>
      <c r="AU368" s="137" t="s">
        <v>86</v>
      </c>
      <c r="AY368" s="15" t="s">
        <v>141</v>
      </c>
      <c r="BE368" s="138">
        <f>IF(N368="základní",J368,0)</f>
        <v>0</v>
      </c>
      <c r="BF368" s="138">
        <f>IF(N368="snížená",J368,0)</f>
        <v>0</v>
      </c>
      <c r="BG368" s="138">
        <f>IF(N368="zákl. přenesená",J368,0)</f>
        <v>0</v>
      </c>
      <c r="BH368" s="138">
        <f>IF(N368="sníž. přenesená",J368,0)</f>
        <v>0</v>
      </c>
      <c r="BI368" s="138">
        <f>IF(N368="nulová",J368,0)</f>
        <v>0</v>
      </c>
      <c r="BJ368" s="15" t="s">
        <v>84</v>
      </c>
      <c r="BK368" s="138">
        <f>ROUND(I368*H368,2)</f>
        <v>0</v>
      </c>
      <c r="BL368" s="15" t="s">
        <v>228</v>
      </c>
      <c r="BM368" s="137" t="s">
        <v>840</v>
      </c>
    </row>
    <row r="369" spans="2:65" s="1" customFormat="1">
      <c r="B369" s="30"/>
      <c r="D369" s="139" t="s">
        <v>151</v>
      </c>
      <c r="F369" s="140" t="s">
        <v>841</v>
      </c>
      <c r="I369" s="141"/>
      <c r="L369" s="30"/>
      <c r="M369" s="142"/>
      <c r="T369" s="51"/>
      <c r="AT369" s="15" t="s">
        <v>151</v>
      </c>
      <c r="AU369" s="15" t="s">
        <v>86</v>
      </c>
    </row>
    <row r="370" spans="2:65" s="1" customFormat="1" ht="24.2" customHeight="1">
      <c r="B370" s="125"/>
      <c r="C370" s="126" t="s">
        <v>842</v>
      </c>
      <c r="D370" s="126" t="s">
        <v>144</v>
      </c>
      <c r="E370" s="127" t="s">
        <v>843</v>
      </c>
      <c r="F370" s="128" t="s">
        <v>844</v>
      </c>
      <c r="G370" s="129" t="s">
        <v>263</v>
      </c>
      <c r="H370" s="130">
        <v>8</v>
      </c>
      <c r="I370" s="131"/>
      <c r="J370" s="132">
        <f>ROUND(I370*H370,2)</f>
        <v>0</v>
      </c>
      <c r="K370" s="128" t="s">
        <v>148</v>
      </c>
      <c r="L370" s="30"/>
      <c r="M370" s="133" t="s">
        <v>3</v>
      </c>
      <c r="N370" s="134" t="s">
        <v>47</v>
      </c>
      <c r="P370" s="135">
        <f>O370*H370</f>
        <v>0</v>
      </c>
      <c r="Q370" s="135">
        <v>4.0000000000000002E-4</v>
      </c>
      <c r="R370" s="135">
        <f>Q370*H370</f>
        <v>3.2000000000000002E-3</v>
      </c>
      <c r="S370" s="135">
        <v>0</v>
      </c>
      <c r="T370" s="136">
        <f>S370*H370</f>
        <v>0</v>
      </c>
      <c r="AR370" s="137" t="s">
        <v>228</v>
      </c>
      <c r="AT370" s="137" t="s">
        <v>144</v>
      </c>
      <c r="AU370" s="137" t="s">
        <v>86</v>
      </c>
      <c r="AY370" s="15" t="s">
        <v>141</v>
      </c>
      <c r="BE370" s="138">
        <f>IF(N370="základní",J370,0)</f>
        <v>0</v>
      </c>
      <c r="BF370" s="138">
        <f>IF(N370="snížená",J370,0)</f>
        <v>0</v>
      </c>
      <c r="BG370" s="138">
        <f>IF(N370="zákl. přenesená",J370,0)</f>
        <v>0</v>
      </c>
      <c r="BH370" s="138">
        <f>IF(N370="sníž. přenesená",J370,0)</f>
        <v>0</v>
      </c>
      <c r="BI370" s="138">
        <f>IF(N370="nulová",J370,0)</f>
        <v>0</v>
      </c>
      <c r="BJ370" s="15" t="s">
        <v>84</v>
      </c>
      <c r="BK370" s="138">
        <f>ROUND(I370*H370,2)</f>
        <v>0</v>
      </c>
      <c r="BL370" s="15" t="s">
        <v>228</v>
      </c>
      <c r="BM370" s="137" t="s">
        <v>845</v>
      </c>
    </row>
    <row r="371" spans="2:65" s="1" customFormat="1">
      <c r="B371" s="30"/>
      <c r="D371" s="139" t="s">
        <v>151</v>
      </c>
      <c r="F371" s="140" t="s">
        <v>846</v>
      </c>
      <c r="I371" s="141"/>
      <c r="L371" s="30"/>
      <c r="M371" s="142"/>
      <c r="T371" s="51"/>
      <c r="AT371" s="15" t="s">
        <v>151</v>
      </c>
      <c r="AU371" s="15" t="s">
        <v>86</v>
      </c>
    </row>
    <row r="372" spans="2:65" s="1" customFormat="1" ht="24.2" customHeight="1">
      <c r="B372" s="125"/>
      <c r="C372" s="126" t="s">
        <v>847</v>
      </c>
      <c r="D372" s="126" t="s">
        <v>144</v>
      </c>
      <c r="E372" s="127" t="s">
        <v>848</v>
      </c>
      <c r="F372" s="128" t="s">
        <v>849</v>
      </c>
      <c r="G372" s="129" t="s">
        <v>263</v>
      </c>
      <c r="H372" s="130">
        <v>8</v>
      </c>
      <c r="I372" s="131"/>
      <c r="J372" s="132">
        <f>ROUND(I372*H372,2)</f>
        <v>0</v>
      </c>
      <c r="K372" s="128" t="s">
        <v>148</v>
      </c>
      <c r="L372" s="30"/>
      <c r="M372" s="133" t="s">
        <v>3</v>
      </c>
      <c r="N372" s="134" t="s">
        <v>47</v>
      </c>
      <c r="P372" s="135">
        <f>O372*H372</f>
        <v>0</v>
      </c>
      <c r="Q372" s="135">
        <v>9.5E-4</v>
      </c>
      <c r="R372" s="135">
        <f>Q372*H372</f>
        <v>7.6E-3</v>
      </c>
      <c r="S372" s="135">
        <v>0</v>
      </c>
      <c r="T372" s="136">
        <f>S372*H372</f>
        <v>0</v>
      </c>
      <c r="AR372" s="137" t="s">
        <v>228</v>
      </c>
      <c r="AT372" s="137" t="s">
        <v>144</v>
      </c>
      <c r="AU372" s="137" t="s">
        <v>86</v>
      </c>
      <c r="AY372" s="15" t="s">
        <v>141</v>
      </c>
      <c r="BE372" s="138">
        <f>IF(N372="základní",J372,0)</f>
        <v>0</v>
      </c>
      <c r="BF372" s="138">
        <f>IF(N372="snížená",J372,0)</f>
        <v>0</v>
      </c>
      <c r="BG372" s="138">
        <f>IF(N372="zákl. přenesená",J372,0)</f>
        <v>0</v>
      </c>
      <c r="BH372" s="138">
        <f>IF(N372="sníž. přenesená",J372,0)</f>
        <v>0</v>
      </c>
      <c r="BI372" s="138">
        <f>IF(N372="nulová",J372,0)</f>
        <v>0</v>
      </c>
      <c r="BJ372" s="15" t="s">
        <v>84</v>
      </c>
      <c r="BK372" s="138">
        <f>ROUND(I372*H372,2)</f>
        <v>0</v>
      </c>
      <c r="BL372" s="15" t="s">
        <v>228</v>
      </c>
      <c r="BM372" s="137" t="s">
        <v>850</v>
      </c>
    </row>
    <row r="373" spans="2:65" s="1" customFormat="1">
      <c r="B373" s="30"/>
      <c r="D373" s="139" t="s">
        <v>151</v>
      </c>
      <c r="F373" s="140" t="s">
        <v>851</v>
      </c>
      <c r="I373" s="141"/>
      <c r="L373" s="30"/>
      <c r="M373" s="142"/>
      <c r="T373" s="51"/>
      <c r="AT373" s="15" t="s">
        <v>151</v>
      </c>
      <c r="AU373" s="15" t="s">
        <v>86</v>
      </c>
    </row>
    <row r="374" spans="2:65" s="1" customFormat="1" ht="24.2" customHeight="1">
      <c r="B374" s="125"/>
      <c r="C374" s="126" t="s">
        <v>852</v>
      </c>
      <c r="D374" s="126" t="s">
        <v>144</v>
      </c>
      <c r="E374" s="127" t="s">
        <v>853</v>
      </c>
      <c r="F374" s="128" t="s">
        <v>854</v>
      </c>
      <c r="G374" s="129" t="s">
        <v>263</v>
      </c>
      <c r="H374" s="130">
        <v>8</v>
      </c>
      <c r="I374" s="131"/>
      <c r="J374" s="132">
        <f>ROUND(I374*H374,2)</f>
        <v>0</v>
      </c>
      <c r="K374" s="128" t="s">
        <v>148</v>
      </c>
      <c r="L374" s="30"/>
      <c r="M374" s="133" t="s">
        <v>3</v>
      </c>
      <c r="N374" s="134" t="s">
        <v>47</v>
      </c>
      <c r="P374" s="135">
        <f>O374*H374</f>
        <v>0</v>
      </c>
      <c r="Q374" s="135">
        <v>2.0000000000000002E-5</v>
      </c>
      <c r="R374" s="135">
        <f>Q374*H374</f>
        <v>1.6000000000000001E-4</v>
      </c>
      <c r="S374" s="135">
        <v>0</v>
      </c>
      <c r="T374" s="136">
        <f>S374*H374</f>
        <v>0</v>
      </c>
      <c r="AR374" s="137" t="s">
        <v>228</v>
      </c>
      <c r="AT374" s="137" t="s">
        <v>144</v>
      </c>
      <c r="AU374" s="137" t="s">
        <v>86</v>
      </c>
      <c r="AY374" s="15" t="s">
        <v>141</v>
      </c>
      <c r="BE374" s="138">
        <f>IF(N374="základní",J374,0)</f>
        <v>0</v>
      </c>
      <c r="BF374" s="138">
        <f>IF(N374="snížená",J374,0)</f>
        <v>0</v>
      </c>
      <c r="BG374" s="138">
        <f>IF(N374="zákl. přenesená",J374,0)</f>
        <v>0</v>
      </c>
      <c r="BH374" s="138">
        <f>IF(N374="sníž. přenesená",J374,0)</f>
        <v>0</v>
      </c>
      <c r="BI374" s="138">
        <f>IF(N374="nulová",J374,0)</f>
        <v>0</v>
      </c>
      <c r="BJ374" s="15" t="s">
        <v>84</v>
      </c>
      <c r="BK374" s="138">
        <f>ROUND(I374*H374,2)</f>
        <v>0</v>
      </c>
      <c r="BL374" s="15" t="s">
        <v>228</v>
      </c>
      <c r="BM374" s="137" t="s">
        <v>855</v>
      </c>
    </row>
    <row r="375" spans="2:65" s="1" customFormat="1">
      <c r="B375" s="30"/>
      <c r="D375" s="139" t="s">
        <v>151</v>
      </c>
      <c r="F375" s="140" t="s">
        <v>856</v>
      </c>
      <c r="I375" s="141"/>
      <c r="L375" s="30"/>
      <c r="M375" s="142"/>
      <c r="T375" s="51"/>
      <c r="AT375" s="15" t="s">
        <v>151</v>
      </c>
      <c r="AU375" s="15" t="s">
        <v>86</v>
      </c>
    </row>
    <row r="376" spans="2:65" s="1" customFormat="1" ht="24.2" customHeight="1">
      <c r="B376" s="125"/>
      <c r="C376" s="126" t="s">
        <v>857</v>
      </c>
      <c r="D376" s="126" t="s">
        <v>144</v>
      </c>
      <c r="E376" s="127" t="s">
        <v>858</v>
      </c>
      <c r="F376" s="128" t="s">
        <v>859</v>
      </c>
      <c r="G376" s="129" t="s">
        <v>263</v>
      </c>
      <c r="H376" s="130">
        <v>8</v>
      </c>
      <c r="I376" s="131"/>
      <c r="J376" s="132">
        <f>ROUND(I376*H376,2)</f>
        <v>0</v>
      </c>
      <c r="K376" s="128" t="s">
        <v>148</v>
      </c>
      <c r="L376" s="30"/>
      <c r="M376" s="133" t="s">
        <v>3</v>
      </c>
      <c r="N376" s="134" t="s">
        <v>47</v>
      </c>
      <c r="P376" s="135">
        <f>O376*H376</f>
        <v>0</v>
      </c>
      <c r="Q376" s="135">
        <v>6.0000000000000002E-5</v>
      </c>
      <c r="R376" s="135">
        <f>Q376*H376</f>
        <v>4.8000000000000001E-4</v>
      </c>
      <c r="S376" s="135">
        <v>0</v>
      </c>
      <c r="T376" s="136">
        <f>S376*H376</f>
        <v>0</v>
      </c>
      <c r="AR376" s="137" t="s">
        <v>228</v>
      </c>
      <c r="AT376" s="137" t="s">
        <v>144</v>
      </c>
      <c r="AU376" s="137" t="s">
        <v>86</v>
      </c>
      <c r="AY376" s="15" t="s">
        <v>141</v>
      </c>
      <c r="BE376" s="138">
        <f>IF(N376="základní",J376,0)</f>
        <v>0</v>
      </c>
      <c r="BF376" s="138">
        <f>IF(N376="snížená",J376,0)</f>
        <v>0</v>
      </c>
      <c r="BG376" s="138">
        <f>IF(N376="zákl. přenesená",J376,0)</f>
        <v>0</v>
      </c>
      <c r="BH376" s="138">
        <f>IF(N376="sníž. přenesená",J376,0)</f>
        <v>0</v>
      </c>
      <c r="BI376" s="138">
        <f>IF(N376="nulová",J376,0)</f>
        <v>0</v>
      </c>
      <c r="BJ376" s="15" t="s">
        <v>84</v>
      </c>
      <c r="BK376" s="138">
        <f>ROUND(I376*H376,2)</f>
        <v>0</v>
      </c>
      <c r="BL376" s="15" t="s">
        <v>228</v>
      </c>
      <c r="BM376" s="137" t="s">
        <v>860</v>
      </c>
    </row>
    <row r="377" spans="2:65" s="1" customFormat="1">
      <c r="B377" s="30"/>
      <c r="D377" s="139" t="s">
        <v>151</v>
      </c>
      <c r="F377" s="140" t="s">
        <v>861</v>
      </c>
      <c r="I377" s="141"/>
      <c r="L377" s="30"/>
      <c r="M377" s="142"/>
      <c r="T377" s="51"/>
      <c r="AT377" s="15" t="s">
        <v>151</v>
      </c>
      <c r="AU377" s="15" t="s">
        <v>86</v>
      </c>
    </row>
    <row r="378" spans="2:65" s="11" customFormat="1" ht="25.9" customHeight="1">
      <c r="B378" s="113"/>
      <c r="D378" s="114" t="s">
        <v>75</v>
      </c>
      <c r="E378" s="115" t="s">
        <v>862</v>
      </c>
      <c r="F378" s="115" t="s">
        <v>863</v>
      </c>
      <c r="I378" s="116"/>
      <c r="J378" s="117">
        <f>BK378</f>
        <v>0</v>
      </c>
      <c r="L378" s="113"/>
      <c r="M378" s="118"/>
      <c r="P378" s="119">
        <f>P379</f>
        <v>0</v>
      </c>
      <c r="R378" s="119">
        <f>R379</f>
        <v>0</v>
      </c>
      <c r="T378" s="120">
        <f>T379</f>
        <v>0</v>
      </c>
      <c r="AR378" s="114" t="s">
        <v>157</v>
      </c>
      <c r="AT378" s="121" t="s">
        <v>75</v>
      </c>
      <c r="AU378" s="121" t="s">
        <v>76</v>
      </c>
      <c r="AY378" s="114" t="s">
        <v>141</v>
      </c>
      <c r="BK378" s="122">
        <f>BK379</f>
        <v>0</v>
      </c>
    </row>
    <row r="379" spans="2:65" s="11" customFormat="1" ht="22.9" customHeight="1">
      <c r="B379" s="113"/>
      <c r="D379" s="114" t="s">
        <v>75</v>
      </c>
      <c r="E379" s="123" t="s">
        <v>864</v>
      </c>
      <c r="F379" s="123" t="s">
        <v>865</v>
      </c>
      <c r="I379" s="116"/>
      <c r="J379" s="124">
        <f>BK379</f>
        <v>0</v>
      </c>
      <c r="L379" s="113"/>
      <c r="M379" s="118"/>
      <c r="P379" s="119">
        <f>SUM(P380:P381)</f>
        <v>0</v>
      </c>
      <c r="R379" s="119">
        <f>SUM(R380:R381)</f>
        <v>0</v>
      </c>
      <c r="T379" s="120">
        <f>SUM(T380:T381)</f>
        <v>0</v>
      </c>
      <c r="AR379" s="114" t="s">
        <v>157</v>
      </c>
      <c r="AT379" s="121" t="s">
        <v>75</v>
      </c>
      <c r="AU379" s="121" t="s">
        <v>84</v>
      </c>
      <c r="AY379" s="114" t="s">
        <v>141</v>
      </c>
      <c r="BK379" s="122">
        <f>SUM(BK380:BK381)</f>
        <v>0</v>
      </c>
    </row>
    <row r="380" spans="2:65" s="1" customFormat="1" ht="16.5" customHeight="1">
      <c r="B380" s="125"/>
      <c r="C380" s="126" t="s">
        <v>866</v>
      </c>
      <c r="D380" s="126" t="s">
        <v>144</v>
      </c>
      <c r="E380" s="127" t="s">
        <v>867</v>
      </c>
      <c r="F380" s="128" t="s">
        <v>868</v>
      </c>
      <c r="G380" s="129" t="s">
        <v>165</v>
      </c>
      <c r="H380" s="130">
        <v>1</v>
      </c>
      <c r="I380" s="131"/>
      <c r="J380" s="132">
        <f>ROUND(I380*H380,2)</f>
        <v>0</v>
      </c>
      <c r="K380" s="128" t="s">
        <v>148</v>
      </c>
      <c r="L380" s="30"/>
      <c r="M380" s="133" t="s">
        <v>3</v>
      </c>
      <c r="N380" s="134" t="s">
        <v>47</v>
      </c>
      <c r="P380" s="135">
        <f>O380*H380</f>
        <v>0</v>
      </c>
      <c r="Q380" s="135">
        <v>0</v>
      </c>
      <c r="R380" s="135">
        <f>Q380*H380</f>
        <v>0</v>
      </c>
      <c r="S380" s="135">
        <v>0</v>
      </c>
      <c r="T380" s="136">
        <f>S380*H380</f>
        <v>0</v>
      </c>
      <c r="AR380" s="137" t="s">
        <v>869</v>
      </c>
      <c r="AT380" s="137" t="s">
        <v>144</v>
      </c>
      <c r="AU380" s="137" t="s">
        <v>86</v>
      </c>
      <c r="AY380" s="15" t="s">
        <v>141</v>
      </c>
      <c r="BE380" s="138">
        <f>IF(N380="základní",J380,0)</f>
        <v>0</v>
      </c>
      <c r="BF380" s="138">
        <f>IF(N380="snížená",J380,0)</f>
        <v>0</v>
      </c>
      <c r="BG380" s="138">
        <f>IF(N380="zákl. přenesená",J380,0)</f>
        <v>0</v>
      </c>
      <c r="BH380" s="138">
        <f>IF(N380="sníž. přenesená",J380,0)</f>
        <v>0</v>
      </c>
      <c r="BI380" s="138">
        <f>IF(N380="nulová",J380,0)</f>
        <v>0</v>
      </c>
      <c r="BJ380" s="15" t="s">
        <v>84</v>
      </c>
      <c r="BK380" s="138">
        <f>ROUND(I380*H380,2)</f>
        <v>0</v>
      </c>
      <c r="BL380" s="15" t="s">
        <v>869</v>
      </c>
      <c r="BM380" s="137" t="s">
        <v>870</v>
      </c>
    </row>
    <row r="381" spans="2:65" s="1" customFormat="1">
      <c r="B381" s="30"/>
      <c r="D381" s="139" t="s">
        <v>151</v>
      </c>
      <c r="F381" s="140" t="s">
        <v>871</v>
      </c>
      <c r="I381" s="141"/>
      <c r="L381" s="30"/>
      <c r="M381" s="161"/>
      <c r="N381" s="162"/>
      <c r="O381" s="162"/>
      <c r="P381" s="162"/>
      <c r="Q381" s="162"/>
      <c r="R381" s="162"/>
      <c r="S381" s="162"/>
      <c r="T381" s="163"/>
      <c r="AT381" s="15" t="s">
        <v>151</v>
      </c>
      <c r="AU381" s="15" t="s">
        <v>86</v>
      </c>
    </row>
    <row r="382" spans="2:65" s="1" customFormat="1" ht="6.95" customHeight="1">
      <c r="B382" s="39"/>
      <c r="C382" s="40"/>
      <c r="D382" s="40"/>
      <c r="E382" s="40"/>
      <c r="F382" s="40"/>
      <c r="G382" s="40"/>
      <c r="H382" s="40"/>
      <c r="I382" s="40"/>
      <c r="J382" s="40"/>
      <c r="K382" s="40"/>
      <c r="L382" s="30"/>
    </row>
  </sheetData>
  <autoFilter ref="C103:K381"/>
  <mergeCells count="9">
    <mergeCell ref="E50:H50"/>
    <mergeCell ref="E94:H94"/>
    <mergeCell ref="E96:H96"/>
    <mergeCell ref="L2:V2"/>
    <mergeCell ref="E7:H7"/>
    <mergeCell ref="E9:H9"/>
    <mergeCell ref="E18:H18"/>
    <mergeCell ref="E27:H27"/>
    <mergeCell ref="E48:H48"/>
  </mergeCells>
  <hyperlinks>
    <hyperlink ref="F108" r:id="rId1"/>
    <hyperlink ref="F110" r:id="rId2"/>
    <hyperlink ref="F112" r:id="rId3"/>
    <hyperlink ref="F114" r:id="rId4"/>
    <hyperlink ref="F117" r:id="rId5"/>
    <hyperlink ref="F119" r:id="rId6"/>
    <hyperlink ref="F125" r:id="rId7"/>
    <hyperlink ref="F127" r:id="rId8"/>
    <hyperlink ref="F129" r:id="rId9"/>
    <hyperlink ref="F131" r:id="rId10"/>
    <hyperlink ref="F133" r:id="rId11"/>
    <hyperlink ref="F136" r:id="rId12"/>
    <hyperlink ref="F138" r:id="rId13"/>
    <hyperlink ref="F140" r:id="rId14"/>
    <hyperlink ref="F142" r:id="rId15"/>
    <hyperlink ref="F144" r:id="rId16"/>
    <hyperlink ref="F147" r:id="rId17"/>
    <hyperlink ref="F151" r:id="rId18"/>
    <hyperlink ref="F153" r:id="rId19"/>
    <hyperlink ref="F155" r:id="rId20"/>
    <hyperlink ref="F157" r:id="rId21"/>
    <hyperlink ref="F159" r:id="rId22"/>
    <hyperlink ref="F161" r:id="rId23"/>
    <hyperlink ref="F163" r:id="rId24"/>
    <hyperlink ref="F166" r:id="rId25"/>
    <hyperlink ref="F168" r:id="rId26"/>
    <hyperlink ref="F172" r:id="rId27"/>
    <hyperlink ref="F175" r:id="rId28"/>
    <hyperlink ref="F178" r:id="rId29"/>
    <hyperlink ref="F183" r:id="rId30"/>
    <hyperlink ref="F186" r:id="rId31"/>
    <hyperlink ref="F189" r:id="rId32"/>
    <hyperlink ref="F192" r:id="rId33"/>
    <hyperlink ref="F196" r:id="rId34"/>
    <hyperlink ref="F198" r:id="rId35"/>
    <hyperlink ref="F200" r:id="rId36"/>
    <hyperlink ref="F202" r:id="rId37"/>
    <hyperlink ref="F204" r:id="rId38"/>
    <hyperlink ref="F207" r:id="rId39"/>
    <hyperlink ref="F209" r:id="rId40"/>
    <hyperlink ref="F212" r:id="rId41"/>
    <hyperlink ref="F215" r:id="rId42"/>
    <hyperlink ref="F218" r:id="rId43"/>
    <hyperlink ref="F222" r:id="rId44"/>
    <hyperlink ref="F226" r:id="rId45"/>
    <hyperlink ref="F230" r:id="rId46"/>
    <hyperlink ref="F234" r:id="rId47"/>
    <hyperlink ref="F236" r:id="rId48"/>
    <hyperlink ref="F238" r:id="rId49"/>
    <hyperlink ref="F241" r:id="rId50"/>
    <hyperlink ref="F244" r:id="rId51"/>
    <hyperlink ref="F247" r:id="rId52"/>
    <hyperlink ref="F250" r:id="rId53"/>
    <hyperlink ref="F252" r:id="rId54"/>
    <hyperlink ref="F254" r:id="rId55"/>
    <hyperlink ref="F257" r:id="rId56"/>
    <hyperlink ref="F261" r:id="rId57"/>
    <hyperlink ref="F264" r:id="rId58"/>
    <hyperlink ref="F268" r:id="rId59"/>
    <hyperlink ref="F271" r:id="rId60"/>
    <hyperlink ref="F274" r:id="rId61"/>
    <hyperlink ref="F277" r:id="rId62"/>
    <hyperlink ref="F280" r:id="rId63"/>
    <hyperlink ref="F283" r:id="rId64"/>
    <hyperlink ref="F285" r:id="rId65"/>
    <hyperlink ref="F287" r:id="rId66"/>
    <hyperlink ref="F289" r:id="rId67"/>
    <hyperlink ref="F293" r:id="rId68"/>
    <hyperlink ref="F295" r:id="rId69"/>
    <hyperlink ref="F297" r:id="rId70"/>
    <hyperlink ref="F299" r:id="rId71"/>
    <hyperlink ref="F302" r:id="rId72"/>
    <hyperlink ref="F304" r:id="rId73"/>
    <hyperlink ref="F308" r:id="rId74"/>
    <hyperlink ref="F310" r:id="rId75"/>
    <hyperlink ref="F312" r:id="rId76"/>
    <hyperlink ref="F314" r:id="rId77"/>
    <hyperlink ref="F318" r:id="rId78"/>
    <hyperlink ref="F322" r:id="rId79"/>
    <hyperlink ref="F324" r:id="rId80"/>
    <hyperlink ref="F327" r:id="rId81"/>
    <hyperlink ref="F329" r:id="rId82"/>
    <hyperlink ref="F332" r:id="rId83"/>
    <hyperlink ref="F334" r:id="rId84"/>
    <hyperlink ref="F338" r:id="rId85"/>
    <hyperlink ref="F342" r:id="rId86"/>
    <hyperlink ref="F344" r:id="rId87"/>
    <hyperlink ref="F347" r:id="rId88"/>
    <hyperlink ref="F349" r:id="rId89"/>
    <hyperlink ref="F351" r:id="rId90"/>
    <hyperlink ref="F354" r:id="rId91"/>
    <hyperlink ref="F357" r:id="rId92"/>
    <hyperlink ref="F359" r:id="rId93"/>
    <hyperlink ref="F361" r:id="rId94"/>
    <hyperlink ref="F363" r:id="rId95"/>
    <hyperlink ref="F365" r:id="rId96"/>
    <hyperlink ref="F367" r:id="rId97"/>
    <hyperlink ref="F369" r:id="rId98"/>
    <hyperlink ref="F371" r:id="rId99"/>
    <hyperlink ref="F373" r:id="rId100"/>
    <hyperlink ref="F375" r:id="rId101"/>
    <hyperlink ref="F377" r:id="rId102"/>
    <hyperlink ref="F381" r:id="rId10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7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 t="s">
        <v>6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89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93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8" t="str">
        <f>'Rekapitulace stavby'!K6</f>
        <v>Střední odborná škola Plasy</v>
      </c>
      <c r="F7" s="289"/>
      <c r="G7" s="289"/>
      <c r="H7" s="289"/>
      <c r="L7" s="18"/>
    </row>
    <row r="8" spans="2:46" s="1" customFormat="1" ht="12" customHeight="1">
      <c r="B8" s="30"/>
      <c r="D8" s="25" t="s">
        <v>94</v>
      </c>
      <c r="L8" s="30"/>
    </row>
    <row r="9" spans="2:46" s="1" customFormat="1" ht="16.5" customHeight="1">
      <c r="B9" s="30"/>
      <c r="E9" s="260" t="s">
        <v>872</v>
      </c>
      <c r="F9" s="287"/>
      <c r="G9" s="287"/>
      <c r="H9" s="287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7" t="str">
        <f>'Rekapitulace stavby'!AN8</f>
        <v>21. 3. 2025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customHeight="1">
      <c r="B15" s="30"/>
      <c r="E15" s="23" t="s">
        <v>96</v>
      </c>
      <c r="I15" s="25" t="s">
        <v>29</v>
      </c>
      <c r="J15" s="23" t="s">
        <v>30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31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90" t="str">
        <f>'Rekapitulace stavby'!E14</f>
        <v>Vyplň údaj</v>
      </c>
      <c r="F18" s="279"/>
      <c r="G18" s="279"/>
      <c r="H18" s="279"/>
      <c r="I18" s="25" t="s">
        <v>29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33</v>
      </c>
      <c r="I20" s="25" t="s">
        <v>26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29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customHeight="1">
      <c r="B24" s="30"/>
      <c r="E24" s="23" t="s">
        <v>38</v>
      </c>
      <c r="I24" s="25" t="s">
        <v>29</v>
      </c>
      <c r="J24" s="23" t="s">
        <v>39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40</v>
      </c>
      <c r="L26" s="30"/>
    </row>
    <row r="27" spans="2:12" s="7" customFormat="1" ht="16.5" customHeight="1">
      <c r="B27" s="84"/>
      <c r="E27" s="283" t="s">
        <v>3</v>
      </c>
      <c r="F27" s="283"/>
      <c r="G27" s="283"/>
      <c r="H27" s="28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42</v>
      </c>
      <c r="J30" s="61">
        <f>ROUND(J104,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customHeight="1">
      <c r="B33" s="30"/>
      <c r="D33" s="50" t="s">
        <v>46</v>
      </c>
      <c r="E33" s="25" t="s">
        <v>47</v>
      </c>
      <c r="F33" s="86">
        <f>ROUND((SUM(BE104:BE378)),  2)</f>
        <v>0</v>
      </c>
      <c r="I33" s="87">
        <v>0.21</v>
      </c>
      <c r="J33" s="86">
        <f>ROUND(((SUM(BE104:BE378))*I33),  2)</f>
        <v>0</v>
      </c>
      <c r="L33" s="30"/>
    </row>
    <row r="34" spans="2:12" s="1" customFormat="1" ht="14.45" customHeight="1">
      <c r="B34" s="30"/>
      <c r="E34" s="25" t="s">
        <v>48</v>
      </c>
      <c r="F34" s="86">
        <f>ROUND((SUM(BF104:BF378)),  2)</f>
        <v>0</v>
      </c>
      <c r="I34" s="87">
        <v>0.12</v>
      </c>
      <c r="J34" s="86">
        <f>ROUND(((SUM(BF104:BF378))*I34),  2)</f>
        <v>0</v>
      </c>
      <c r="L34" s="30"/>
    </row>
    <row r="35" spans="2:12" s="1" customFormat="1" ht="14.45" hidden="1" customHeight="1">
      <c r="B35" s="30"/>
      <c r="E35" s="25" t="s">
        <v>49</v>
      </c>
      <c r="F35" s="86">
        <f>ROUND((SUM(BG104:BG378)),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50</v>
      </c>
      <c r="F36" s="86">
        <f>ROUND((SUM(BH104:BH378)),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51</v>
      </c>
      <c r="F37" s="86">
        <f>ROUND((SUM(BI104:BI378)),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97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8" t="str">
        <f>E7</f>
        <v>Střední odborná škola Plasy</v>
      </c>
      <c r="F48" s="289"/>
      <c r="G48" s="289"/>
      <c r="H48" s="289"/>
      <c r="L48" s="30"/>
    </row>
    <row r="49" spans="2:47" s="1" customFormat="1" ht="12" customHeight="1">
      <c r="B49" s="30"/>
      <c r="C49" s="25" t="s">
        <v>94</v>
      </c>
      <c r="L49" s="30"/>
    </row>
    <row r="50" spans="2:47" s="1" customFormat="1" ht="16.5" customHeight="1">
      <c r="B50" s="30"/>
      <c r="E50" s="260" t="str">
        <f>E9</f>
        <v>14_2025_02 - 2.NP</v>
      </c>
      <c r="F50" s="287"/>
      <c r="G50" s="287"/>
      <c r="H50" s="287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Plasy </v>
      </c>
      <c r="I52" s="25" t="s">
        <v>23</v>
      </c>
      <c r="J52" s="47" t="str">
        <f>IF(J12="","",J12)</f>
        <v>21. 3. 2025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25</v>
      </c>
      <c r="F54" s="23" t="str">
        <f>E15</f>
        <v xml:space="preserve">Střední odborné učiliště Plasy </v>
      </c>
      <c r="I54" s="25" t="s">
        <v>33</v>
      </c>
      <c r="J54" s="28" t="str">
        <f>E21</f>
        <v xml:space="preserve"> </v>
      </c>
      <c r="L54" s="30"/>
    </row>
    <row r="55" spans="2:47" s="1" customFormat="1" ht="25.7" customHeight="1">
      <c r="B55" s="30"/>
      <c r="C55" s="25" t="s">
        <v>31</v>
      </c>
      <c r="F55" s="23" t="str">
        <f>IF(E18="","",E18)</f>
        <v>Vyplň údaj</v>
      </c>
      <c r="I55" s="25" t="s">
        <v>36</v>
      </c>
      <c r="J55" s="28" t="str">
        <f>E24</f>
        <v>Bc. Monika Zemanová, DiS.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98</v>
      </c>
      <c r="D57" s="88"/>
      <c r="E57" s="88"/>
      <c r="F57" s="88"/>
      <c r="G57" s="88"/>
      <c r="H57" s="88"/>
      <c r="I57" s="88"/>
      <c r="J57" s="95" t="s">
        <v>99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74</v>
      </c>
      <c r="J59" s="61">
        <f>J104</f>
        <v>0</v>
      </c>
      <c r="L59" s="30"/>
      <c r="AU59" s="15" t="s">
        <v>100</v>
      </c>
    </row>
    <row r="60" spans="2:47" s="8" customFormat="1" ht="24.95" customHeight="1">
      <c r="B60" s="97"/>
      <c r="D60" s="98" t="s">
        <v>101</v>
      </c>
      <c r="E60" s="99"/>
      <c r="F60" s="99"/>
      <c r="G60" s="99"/>
      <c r="H60" s="99"/>
      <c r="I60" s="99"/>
      <c r="J60" s="100">
        <f>J105</f>
        <v>0</v>
      </c>
      <c r="L60" s="97"/>
    </row>
    <row r="61" spans="2:47" s="9" customFormat="1" ht="19.899999999999999" customHeight="1">
      <c r="B61" s="101"/>
      <c r="D61" s="102" t="s">
        <v>102</v>
      </c>
      <c r="E61" s="103"/>
      <c r="F61" s="103"/>
      <c r="G61" s="103"/>
      <c r="H61" s="103"/>
      <c r="I61" s="103"/>
      <c r="J61" s="104">
        <f>J106</f>
        <v>0</v>
      </c>
      <c r="L61" s="101"/>
    </row>
    <row r="62" spans="2:47" s="9" customFormat="1" ht="19.899999999999999" customHeight="1">
      <c r="B62" s="101"/>
      <c r="D62" s="102" t="s">
        <v>103</v>
      </c>
      <c r="E62" s="103"/>
      <c r="F62" s="103"/>
      <c r="G62" s="103"/>
      <c r="H62" s="103"/>
      <c r="I62" s="103"/>
      <c r="J62" s="104">
        <f>J115</f>
        <v>0</v>
      </c>
      <c r="L62" s="101"/>
    </row>
    <row r="63" spans="2:47" s="9" customFormat="1" ht="19.899999999999999" customHeight="1">
      <c r="B63" s="101"/>
      <c r="D63" s="102" t="s">
        <v>104</v>
      </c>
      <c r="E63" s="103"/>
      <c r="F63" s="103"/>
      <c r="G63" s="103"/>
      <c r="H63" s="103"/>
      <c r="I63" s="103"/>
      <c r="J63" s="104">
        <f>J122</f>
        <v>0</v>
      </c>
      <c r="L63" s="101"/>
    </row>
    <row r="64" spans="2:47" s="9" customFormat="1" ht="19.899999999999999" customHeight="1">
      <c r="B64" s="101"/>
      <c r="D64" s="102" t="s">
        <v>105</v>
      </c>
      <c r="E64" s="103"/>
      <c r="F64" s="103"/>
      <c r="G64" s="103"/>
      <c r="H64" s="103"/>
      <c r="I64" s="103"/>
      <c r="J64" s="104">
        <f>J133</f>
        <v>0</v>
      </c>
      <c r="L64" s="101"/>
    </row>
    <row r="65" spans="2:12" s="9" customFormat="1" ht="19.899999999999999" customHeight="1">
      <c r="B65" s="101"/>
      <c r="D65" s="102" t="s">
        <v>106</v>
      </c>
      <c r="E65" s="103"/>
      <c r="F65" s="103"/>
      <c r="G65" s="103"/>
      <c r="H65" s="103"/>
      <c r="I65" s="103"/>
      <c r="J65" s="104">
        <f>J144</f>
        <v>0</v>
      </c>
      <c r="L65" s="101"/>
    </row>
    <row r="66" spans="2:12" s="8" customFormat="1" ht="24.95" customHeight="1">
      <c r="B66" s="97"/>
      <c r="D66" s="98" t="s">
        <v>107</v>
      </c>
      <c r="E66" s="99"/>
      <c r="F66" s="99"/>
      <c r="G66" s="99"/>
      <c r="H66" s="99"/>
      <c r="I66" s="99"/>
      <c r="J66" s="100">
        <f>J147</f>
        <v>0</v>
      </c>
      <c r="L66" s="97"/>
    </row>
    <row r="67" spans="2:12" s="9" customFormat="1" ht="19.899999999999999" customHeight="1">
      <c r="B67" s="101"/>
      <c r="D67" s="102" t="s">
        <v>108</v>
      </c>
      <c r="E67" s="103"/>
      <c r="F67" s="103"/>
      <c r="G67" s="103"/>
      <c r="H67" s="103"/>
      <c r="I67" s="103"/>
      <c r="J67" s="104">
        <f>J148</f>
        <v>0</v>
      </c>
      <c r="L67" s="101"/>
    </row>
    <row r="68" spans="2:12" s="9" customFormat="1" ht="19.899999999999999" customHeight="1">
      <c r="B68" s="101"/>
      <c r="D68" s="102" t="s">
        <v>109</v>
      </c>
      <c r="E68" s="103"/>
      <c r="F68" s="103"/>
      <c r="G68" s="103"/>
      <c r="H68" s="103"/>
      <c r="I68" s="103"/>
      <c r="J68" s="104">
        <f>J163</f>
        <v>0</v>
      </c>
      <c r="L68" s="101"/>
    </row>
    <row r="69" spans="2:12" s="9" customFormat="1" ht="19.899999999999999" customHeight="1">
      <c r="B69" s="101"/>
      <c r="D69" s="102" t="s">
        <v>110</v>
      </c>
      <c r="E69" s="103"/>
      <c r="F69" s="103"/>
      <c r="G69" s="103"/>
      <c r="H69" s="103"/>
      <c r="I69" s="103"/>
      <c r="J69" s="104">
        <f>J196</f>
        <v>0</v>
      </c>
      <c r="L69" s="101"/>
    </row>
    <row r="70" spans="2:12" s="9" customFormat="1" ht="19.899999999999999" customHeight="1">
      <c r="B70" s="101"/>
      <c r="D70" s="102" t="s">
        <v>111</v>
      </c>
      <c r="E70" s="103"/>
      <c r="F70" s="103"/>
      <c r="G70" s="103"/>
      <c r="H70" s="103"/>
      <c r="I70" s="103"/>
      <c r="J70" s="104">
        <f>J207</f>
        <v>0</v>
      </c>
      <c r="L70" s="101"/>
    </row>
    <row r="71" spans="2:12" s="9" customFormat="1" ht="19.899999999999999" customHeight="1">
      <c r="B71" s="101"/>
      <c r="D71" s="102" t="s">
        <v>112</v>
      </c>
      <c r="E71" s="103"/>
      <c r="F71" s="103"/>
      <c r="G71" s="103"/>
      <c r="H71" s="103"/>
      <c r="I71" s="103"/>
      <c r="J71" s="104">
        <f>J218</f>
        <v>0</v>
      </c>
      <c r="L71" s="101"/>
    </row>
    <row r="72" spans="2:12" s="9" customFormat="1" ht="19.899999999999999" customHeight="1">
      <c r="B72" s="101"/>
      <c r="D72" s="102" t="s">
        <v>113</v>
      </c>
      <c r="E72" s="103"/>
      <c r="F72" s="103"/>
      <c r="G72" s="103"/>
      <c r="H72" s="103"/>
      <c r="I72" s="103"/>
      <c r="J72" s="104">
        <f>J230</f>
        <v>0</v>
      </c>
      <c r="L72" s="101"/>
    </row>
    <row r="73" spans="2:12" s="9" customFormat="1" ht="19.899999999999999" customHeight="1">
      <c r="B73" s="101"/>
      <c r="D73" s="102" t="s">
        <v>114</v>
      </c>
      <c r="E73" s="103"/>
      <c r="F73" s="103"/>
      <c r="G73" s="103"/>
      <c r="H73" s="103"/>
      <c r="I73" s="103"/>
      <c r="J73" s="104">
        <f>J234</f>
        <v>0</v>
      </c>
      <c r="L73" s="101"/>
    </row>
    <row r="74" spans="2:12" s="9" customFormat="1" ht="19.899999999999999" customHeight="1">
      <c r="B74" s="101"/>
      <c r="D74" s="102" t="s">
        <v>115</v>
      </c>
      <c r="E74" s="103"/>
      <c r="F74" s="103"/>
      <c r="G74" s="103"/>
      <c r="H74" s="103"/>
      <c r="I74" s="103"/>
      <c r="J74" s="104">
        <f>J255</f>
        <v>0</v>
      </c>
      <c r="L74" s="101"/>
    </row>
    <row r="75" spans="2:12" s="9" customFormat="1" ht="19.899999999999999" customHeight="1">
      <c r="B75" s="101"/>
      <c r="D75" s="102" t="s">
        <v>116</v>
      </c>
      <c r="E75" s="103"/>
      <c r="F75" s="103"/>
      <c r="G75" s="103"/>
      <c r="H75" s="103"/>
      <c r="I75" s="103"/>
      <c r="J75" s="104">
        <f>J275</f>
        <v>0</v>
      </c>
      <c r="L75" s="101"/>
    </row>
    <row r="76" spans="2:12" s="9" customFormat="1" ht="19.899999999999999" customHeight="1">
      <c r="B76" s="101"/>
      <c r="D76" s="102" t="s">
        <v>117</v>
      </c>
      <c r="E76" s="103"/>
      <c r="F76" s="103"/>
      <c r="G76" s="103"/>
      <c r="H76" s="103"/>
      <c r="I76" s="103"/>
      <c r="J76" s="104">
        <f>J278</f>
        <v>0</v>
      </c>
      <c r="L76" s="101"/>
    </row>
    <row r="77" spans="2:12" s="9" customFormat="1" ht="19.899999999999999" customHeight="1">
      <c r="B77" s="101"/>
      <c r="D77" s="102" t="s">
        <v>118</v>
      </c>
      <c r="E77" s="103"/>
      <c r="F77" s="103"/>
      <c r="G77" s="103"/>
      <c r="H77" s="103"/>
      <c r="I77" s="103"/>
      <c r="J77" s="104">
        <f>J281</f>
        <v>0</v>
      </c>
      <c r="L77" s="101"/>
    </row>
    <row r="78" spans="2:12" s="9" customFormat="1" ht="19.899999999999999" customHeight="1">
      <c r="B78" s="101"/>
      <c r="D78" s="102" t="s">
        <v>119</v>
      </c>
      <c r="E78" s="103"/>
      <c r="F78" s="103"/>
      <c r="G78" s="103"/>
      <c r="H78" s="103"/>
      <c r="I78" s="103"/>
      <c r="J78" s="104">
        <f>J322</f>
        <v>0</v>
      </c>
      <c r="L78" s="101"/>
    </row>
    <row r="79" spans="2:12" s="9" customFormat="1" ht="19.899999999999999" customHeight="1">
      <c r="B79" s="101"/>
      <c r="D79" s="102" t="s">
        <v>120</v>
      </c>
      <c r="E79" s="103"/>
      <c r="F79" s="103"/>
      <c r="G79" s="103"/>
      <c r="H79" s="103"/>
      <c r="I79" s="103"/>
      <c r="J79" s="104">
        <f>J327</f>
        <v>0</v>
      </c>
      <c r="L79" s="101"/>
    </row>
    <row r="80" spans="2:12" s="9" customFormat="1" ht="19.899999999999999" customHeight="1">
      <c r="B80" s="101"/>
      <c r="D80" s="102" t="s">
        <v>121</v>
      </c>
      <c r="E80" s="103"/>
      <c r="F80" s="103"/>
      <c r="G80" s="103"/>
      <c r="H80" s="103"/>
      <c r="I80" s="103"/>
      <c r="J80" s="104">
        <f>J342</f>
        <v>0</v>
      </c>
      <c r="L80" s="101"/>
    </row>
    <row r="81" spans="2:12" s="8" customFormat="1" ht="24.95" customHeight="1">
      <c r="B81" s="97"/>
      <c r="D81" s="98" t="s">
        <v>122</v>
      </c>
      <c r="E81" s="99"/>
      <c r="F81" s="99"/>
      <c r="G81" s="99"/>
      <c r="H81" s="99"/>
      <c r="I81" s="99"/>
      <c r="J81" s="100">
        <f>J349</f>
        <v>0</v>
      </c>
      <c r="L81" s="97"/>
    </row>
    <row r="82" spans="2:12" s="9" customFormat="1" ht="19.899999999999999" customHeight="1">
      <c r="B82" s="101"/>
      <c r="D82" s="102" t="s">
        <v>123</v>
      </c>
      <c r="E82" s="103"/>
      <c r="F82" s="103"/>
      <c r="G82" s="103"/>
      <c r="H82" s="103"/>
      <c r="I82" s="103"/>
      <c r="J82" s="104">
        <f>J352</f>
        <v>0</v>
      </c>
      <c r="L82" s="101"/>
    </row>
    <row r="83" spans="2:12" s="8" customFormat="1" ht="24.95" customHeight="1">
      <c r="B83" s="97"/>
      <c r="D83" s="98" t="s">
        <v>124</v>
      </c>
      <c r="E83" s="99"/>
      <c r="F83" s="99"/>
      <c r="G83" s="99"/>
      <c r="H83" s="99"/>
      <c r="I83" s="99"/>
      <c r="J83" s="100">
        <f>J375</f>
        <v>0</v>
      </c>
      <c r="L83" s="97"/>
    </row>
    <row r="84" spans="2:12" s="9" customFormat="1" ht="19.899999999999999" customHeight="1">
      <c r="B84" s="101"/>
      <c r="D84" s="102" t="s">
        <v>125</v>
      </c>
      <c r="E84" s="103"/>
      <c r="F84" s="103"/>
      <c r="G84" s="103"/>
      <c r="H84" s="103"/>
      <c r="I84" s="103"/>
      <c r="J84" s="104">
        <f>J376</f>
        <v>0</v>
      </c>
      <c r="L84" s="101"/>
    </row>
    <row r="85" spans="2:12" s="1" customFormat="1" ht="21.75" customHeight="1">
      <c r="B85" s="30"/>
      <c r="L85" s="30"/>
    </row>
    <row r="86" spans="2:12" s="1" customFormat="1" ht="6.9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30"/>
    </row>
    <row r="90" spans="2:12" s="1" customFormat="1" ht="6.95" customHeight="1"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30"/>
    </row>
    <row r="91" spans="2:12" s="1" customFormat="1" ht="24.95" customHeight="1">
      <c r="B91" s="30"/>
      <c r="C91" s="19" t="s">
        <v>126</v>
      </c>
      <c r="L91" s="30"/>
    </row>
    <row r="92" spans="2:12" s="1" customFormat="1" ht="6.95" customHeight="1">
      <c r="B92" s="30"/>
      <c r="L92" s="30"/>
    </row>
    <row r="93" spans="2:12" s="1" customFormat="1" ht="12" customHeight="1">
      <c r="B93" s="30"/>
      <c r="C93" s="25" t="s">
        <v>17</v>
      </c>
      <c r="L93" s="30"/>
    </row>
    <row r="94" spans="2:12" s="1" customFormat="1" ht="16.5" customHeight="1">
      <c r="B94" s="30"/>
      <c r="E94" s="288" t="str">
        <f>E7</f>
        <v>Střední odborná škola Plasy</v>
      </c>
      <c r="F94" s="289"/>
      <c r="G94" s="289"/>
      <c r="H94" s="289"/>
      <c r="L94" s="30"/>
    </row>
    <row r="95" spans="2:12" s="1" customFormat="1" ht="12" customHeight="1">
      <c r="B95" s="30"/>
      <c r="C95" s="25" t="s">
        <v>94</v>
      </c>
      <c r="L95" s="30"/>
    </row>
    <row r="96" spans="2:12" s="1" customFormat="1" ht="16.5" customHeight="1">
      <c r="B96" s="30"/>
      <c r="E96" s="260" t="str">
        <f>E9</f>
        <v>14_2025_02 - 2.NP</v>
      </c>
      <c r="F96" s="287"/>
      <c r="G96" s="287"/>
      <c r="H96" s="287"/>
      <c r="L96" s="30"/>
    </row>
    <row r="97" spans="2:65" s="1" customFormat="1" ht="6.95" customHeight="1">
      <c r="B97" s="30"/>
      <c r="L97" s="30"/>
    </row>
    <row r="98" spans="2:65" s="1" customFormat="1" ht="12" customHeight="1">
      <c r="B98" s="30"/>
      <c r="C98" s="25" t="s">
        <v>21</v>
      </c>
      <c r="F98" s="23" t="str">
        <f>F12</f>
        <v xml:space="preserve">Plasy </v>
      </c>
      <c r="I98" s="25" t="s">
        <v>23</v>
      </c>
      <c r="J98" s="47" t="str">
        <f>IF(J12="","",J12)</f>
        <v>21. 3. 2025</v>
      </c>
      <c r="L98" s="30"/>
    </row>
    <row r="99" spans="2:65" s="1" customFormat="1" ht="6.95" customHeight="1">
      <c r="B99" s="30"/>
      <c r="L99" s="30"/>
    </row>
    <row r="100" spans="2:65" s="1" customFormat="1" ht="15.2" customHeight="1">
      <c r="B100" s="30"/>
      <c r="C100" s="25" t="s">
        <v>25</v>
      </c>
      <c r="F100" s="23" t="str">
        <f>E15</f>
        <v xml:space="preserve">Střední odborné učiliště Plasy </v>
      </c>
      <c r="I100" s="25" t="s">
        <v>33</v>
      </c>
      <c r="J100" s="28" t="str">
        <f>E21</f>
        <v xml:space="preserve"> </v>
      </c>
      <c r="L100" s="30"/>
    </row>
    <row r="101" spans="2:65" s="1" customFormat="1" ht="25.7" customHeight="1">
      <c r="B101" s="30"/>
      <c r="C101" s="25" t="s">
        <v>31</v>
      </c>
      <c r="F101" s="23" t="str">
        <f>IF(E18="","",E18)</f>
        <v>Vyplň údaj</v>
      </c>
      <c r="I101" s="25" t="s">
        <v>36</v>
      </c>
      <c r="J101" s="28" t="str">
        <f>E24</f>
        <v>Bc. Monika Zemanová, DiS.</v>
      </c>
      <c r="L101" s="30"/>
    </row>
    <row r="102" spans="2:65" s="1" customFormat="1" ht="10.35" customHeight="1">
      <c r="B102" s="30"/>
      <c r="L102" s="30"/>
    </row>
    <row r="103" spans="2:65" s="10" customFormat="1" ht="29.25" customHeight="1">
      <c r="B103" s="105"/>
      <c r="C103" s="106" t="s">
        <v>127</v>
      </c>
      <c r="D103" s="107" t="s">
        <v>61</v>
      </c>
      <c r="E103" s="107" t="s">
        <v>57</v>
      </c>
      <c r="F103" s="107" t="s">
        <v>58</v>
      </c>
      <c r="G103" s="107" t="s">
        <v>128</v>
      </c>
      <c r="H103" s="107" t="s">
        <v>129</v>
      </c>
      <c r="I103" s="107" t="s">
        <v>130</v>
      </c>
      <c r="J103" s="107" t="s">
        <v>99</v>
      </c>
      <c r="K103" s="108" t="s">
        <v>131</v>
      </c>
      <c r="L103" s="105"/>
      <c r="M103" s="54" t="s">
        <v>3</v>
      </c>
      <c r="N103" s="55" t="s">
        <v>46</v>
      </c>
      <c r="O103" s="55" t="s">
        <v>132</v>
      </c>
      <c r="P103" s="55" t="s">
        <v>133</v>
      </c>
      <c r="Q103" s="55" t="s">
        <v>134</v>
      </c>
      <c r="R103" s="55" t="s">
        <v>135</v>
      </c>
      <c r="S103" s="55" t="s">
        <v>136</v>
      </c>
      <c r="T103" s="56" t="s">
        <v>137</v>
      </c>
    </row>
    <row r="104" spans="2:65" s="1" customFormat="1" ht="22.9" customHeight="1">
      <c r="B104" s="30"/>
      <c r="C104" s="59" t="s">
        <v>138</v>
      </c>
      <c r="J104" s="109">
        <f>BK104</f>
        <v>0</v>
      </c>
      <c r="L104" s="30"/>
      <c r="M104" s="57"/>
      <c r="N104" s="48"/>
      <c r="O104" s="48"/>
      <c r="P104" s="110">
        <f>P105+P147+P349+P375</f>
        <v>0</v>
      </c>
      <c r="Q104" s="48"/>
      <c r="R104" s="110">
        <f>R105+R147+R349+R375</f>
        <v>10.721542779999998</v>
      </c>
      <c r="S104" s="48"/>
      <c r="T104" s="111">
        <f>T105+T147+T349+T375</f>
        <v>7.3810779999999996</v>
      </c>
      <c r="AT104" s="15" t="s">
        <v>75</v>
      </c>
      <c r="AU104" s="15" t="s">
        <v>100</v>
      </c>
      <c r="BK104" s="112">
        <f>BK105+BK147+BK349+BK375</f>
        <v>0</v>
      </c>
    </row>
    <row r="105" spans="2:65" s="11" customFormat="1" ht="25.9" customHeight="1">
      <c r="B105" s="113"/>
      <c r="D105" s="114" t="s">
        <v>75</v>
      </c>
      <c r="E105" s="115" t="s">
        <v>139</v>
      </c>
      <c r="F105" s="115" t="s">
        <v>140</v>
      </c>
      <c r="I105" s="116"/>
      <c r="J105" s="117">
        <f>BK105</f>
        <v>0</v>
      </c>
      <c r="L105" s="113"/>
      <c r="M105" s="118"/>
      <c r="P105" s="119">
        <f>P106+P115+P122+P133+P144</f>
        <v>0</v>
      </c>
      <c r="R105" s="119">
        <f>R106+R115+R122+R133+R144</f>
        <v>5.6516633999999994</v>
      </c>
      <c r="T105" s="120">
        <f>T106+T115+T122+T133+T144</f>
        <v>4.5250000000000004</v>
      </c>
      <c r="AR105" s="114" t="s">
        <v>84</v>
      </c>
      <c r="AT105" s="121" t="s">
        <v>75</v>
      </c>
      <c r="AU105" s="121" t="s">
        <v>76</v>
      </c>
      <c r="AY105" s="114" t="s">
        <v>141</v>
      </c>
      <c r="BK105" s="122">
        <f>BK106+BK115+BK122+BK133+BK144</f>
        <v>0</v>
      </c>
    </row>
    <row r="106" spans="2:65" s="11" customFormat="1" ht="22.9" customHeight="1">
      <c r="B106" s="113"/>
      <c r="D106" s="114" t="s">
        <v>75</v>
      </c>
      <c r="E106" s="123" t="s">
        <v>142</v>
      </c>
      <c r="F106" s="123" t="s">
        <v>143</v>
      </c>
      <c r="I106" s="116"/>
      <c r="J106" s="124">
        <f>BK106</f>
        <v>0</v>
      </c>
      <c r="L106" s="113"/>
      <c r="M106" s="118"/>
      <c r="P106" s="119">
        <f>SUM(P107:P114)</f>
        <v>0</v>
      </c>
      <c r="R106" s="119">
        <f>SUM(R107:R114)</f>
        <v>5.1700719999999993</v>
      </c>
      <c r="T106" s="120">
        <f>SUM(T107:T114)</f>
        <v>0</v>
      </c>
      <c r="AR106" s="114" t="s">
        <v>84</v>
      </c>
      <c r="AT106" s="121" t="s">
        <v>75</v>
      </c>
      <c r="AU106" s="121" t="s">
        <v>84</v>
      </c>
      <c r="AY106" s="114" t="s">
        <v>141</v>
      </c>
      <c r="BK106" s="122">
        <f>SUM(BK107:BK114)</f>
        <v>0</v>
      </c>
    </row>
    <row r="107" spans="2:65" s="1" customFormat="1" ht="24.2" customHeight="1">
      <c r="B107" s="125"/>
      <c r="C107" s="126" t="s">
        <v>84</v>
      </c>
      <c r="D107" s="126" t="s">
        <v>144</v>
      </c>
      <c r="E107" s="127" t="s">
        <v>145</v>
      </c>
      <c r="F107" s="128" t="s">
        <v>146</v>
      </c>
      <c r="G107" s="129" t="s">
        <v>147</v>
      </c>
      <c r="H107" s="130">
        <v>4</v>
      </c>
      <c r="I107" s="131"/>
      <c r="J107" s="132">
        <f>ROUND(I107*H107,2)</f>
        <v>0</v>
      </c>
      <c r="K107" s="128" t="s">
        <v>148</v>
      </c>
      <c r="L107" s="30"/>
      <c r="M107" s="133" t="s">
        <v>3</v>
      </c>
      <c r="N107" s="134" t="s">
        <v>47</v>
      </c>
      <c r="P107" s="135">
        <f>O107*H107</f>
        <v>0</v>
      </c>
      <c r="Q107" s="135">
        <v>0.1605</v>
      </c>
      <c r="R107" s="135">
        <f>Q107*H107</f>
        <v>0.64200000000000002</v>
      </c>
      <c r="S107" s="135">
        <v>0</v>
      </c>
      <c r="T107" s="136">
        <f>S107*H107</f>
        <v>0</v>
      </c>
      <c r="AR107" s="137" t="s">
        <v>149</v>
      </c>
      <c r="AT107" s="137" t="s">
        <v>144</v>
      </c>
      <c r="AU107" s="137" t="s">
        <v>86</v>
      </c>
      <c r="AY107" s="15" t="s">
        <v>141</v>
      </c>
      <c r="BE107" s="138">
        <f>IF(N107="základní",J107,0)</f>
        <v>0</v>
      </c>
      <c r="BF107" s="138">
        <f>IF(N107="snížená",J107,0)</f>
        <v>0</v>
      </c>
      <c r="BG107" s="138">
        <f>IF(N107="zákl. přenesená",J107,0)</f>
        <v>0</v>
      </c>
      <c r="BH107" s="138">
        <f>IF(N107="sníž. přenesená",J107,0)</f>
        <v>0</v>
      </c>
      <c r="BI107" s="138">
        <f>IF(N107="nulová",J107,0)</f>
        <v>0</v>
      </c>
      <c r="BJ107" s="15" t="s">
        <v>84</v>
      </c>
      <c r="BK107" s="138">
        <f>ROUND(I107*H107,2)</f>
        <v>0</v>
      </c>
      <c r="BL107" s="15" t="s">
        <v>149</v>
      </c>
      <c r="BM107" s="137" t="s">
        <v>873</v>
      </c>
    </row>
    <row r="108" spans="2:65" s="1" customFormat="1">
      <c r="B108" s="30"/>
      <c r="D108" s="139" t="s">
        <v>151</v>
      </c>
      <c r="F108" s="140" t="s">
        <v>152</v>
      </c>
      <c r="I108" s="141"/>
      <c r="L108" s="30"/>
      <c r="M108" s="142"/>
      <c r="T108" s="51"/>
      <c r="AT108" s="15" t="s">
        <v>151</v>
      </c>
      <c r="AU108" s="15" t="s">
        <v>86</v>
      </c>
    </row>
    <row r="109" spans="2:65" s="1" customFormat="1" ht="24.2" customHeight="1">
      <c r="B109" s="125"/>
      <c r="C109" s="126" t="s">
        <v>86</v>
      </c>
      <c r="D109" s="126" t="s">
        <v>144</v>
      </c>
      <c r="E109" s="127" t="s">
        <v>153</v>
      </c>
      <c r="F109" s="128" t="s">
        <v>154</v>
      </c>
      <c r="G109" s="129" t="s">
        <v>147</v>
      </c>
      <c r="H109" s="130">
        <v>7.5</v>
      </c>
      <c r="I109" s="131"/>
      <c r="J109" s="132">
        <f>ROUND(I109*H109,2)</f>
        <v>0</v>
      </c>
      <c r="K109" s="128" t="s">
        <v>148</v>
      </c>
      <c r="L109" s="30"/>
      <c r="M109" s="133" t="s">
        <v>3</v>
      </c>
      <c r="N109" s="134" t="s">
        <v>47</v>
      </c>
      <c r="P109" s="135">
        <f>O109*H109</f>
        <v>0</v>
      </c>
      <c r="Q109" s="135">
        <v>0.18310000000000001</v>
      </c>
      <c r="R109" s="135">
        <f>Q109*H109</f>
        <v>1.3732500000000001</v>
      </c>
      <c r="S109" s="135">
        <v>0</v>
      </c>
      <c r="T109" s="136">
        <f>S109*H109</f>
        <v>0</v>
      </c>
      <c r="AR109" s="137" t="s">
        <v>149</v>
      </c>
      <c r="AT109" s="137" t="s">
        <v>144</v>
      </c>
      <c r="AU109" s="137" t="s">
        <v>86</v>
      </c>
      <c r="AY109" s="15" t="s">
        <v>141</v>
      </c>
      <c r="BE109" s="138">
        <f>IF(N109="základní",J109,0)</f>
        <v>0</v>
      </c>
      <c r="BF109" s="138">
        <f>IF(N109="snížená",J109,0)</f>
        <v>0</v>
      </c>
      <c r="BG109" s="138">
        <f>IF(N109="zákl. přenesená",J109,0)</f>
        <v>0</v>
      </c>
      <c r="BH109" s="138">
        <f>IF(N109="sníž. přenesená",J109,0)</f>
        <v>0</v>
      </c>
      <c r="BI109" s="138">
        <f>IF(N109="nulová",J109,0)</f>
        <v>0</v>
      </c>
      <c r="BJ109" s="15" t="s">
        <v>84</v>
      </c>
      <c r="BK109" s="138">
        <f>ROUND(I109*H109,2)</f>
        <v>0</v>
      </c>
      <c r="BL109" s="15" t="s">
        <v>149</v>
      </c>
      <c r="BM109" s="137" t="s">
        <v>874</v>
      </c>
    </row>
    <row r="110" spans="2:65" s="1" customFormat="1">
      <c r="B110" s="30"/>
      <c r="D110" s="139" t="s">
        <v>151</v>
      </c>
      <c r="F110" s="140" t="s">
        <v>156</v>
      </c>
      <c r="I110" s="141"/>
      <c r="L110" s="30"/>
      <c r="M110" s="142"/>
      <c r="T110" s="51"/>
      <c r="AT110" s="15" t="s">
        <v>151</v>
      </c>
      <c r="AU110" s="15" t="s">
        <v>86</v>
      </c>
    </row>
    <row r="111" spans="2:65" s="1" customFormat="1" ht="16.5" customHeight="1">
      <c r="B111" s="125"/>
      <c r="C111" s="126" t="s">
        <v>157</v>
      </c>
      <c r="D111" s="126" t="s">
        <v>144</v>
      </c>
      <c r="E111" s="127" t="s">
        <v>158</v>
      </c>
      <c r="F111" s="128" t="s">
        <v>159</v>
      </c>
      <c r="G111" s="129" t="s">
        <v>147</v>
      </c>
      <c r="H111" s="130">
        <v>17</v>
      </c>
      <c r="I111" s="131"/>
      <c r="J111" s="132">
        <f>ROUND(I111*H111,2)</f>
        <v>0</v>
      </c>
      <c r="K111" s="128" t="s">
        <v>148</v>
      </c>
      <c r="L111" s="30"/>
      <c r="M111" s="133" t="s">
        <v>3</v>
      </c>
      <c r="N111" s="134" t="s">
        <v>47</v>
      </c>
      <c r="P111" s="135">
        <f>O111*H111</f>
        <v>0</v>
      </c>
      <c r="Q111" s="135">
        <v>0.12335</v>
      </c>
      <c r="R111" s="135">
        <f>Q111*H111</f>
        <v>2.0969500000000001</v>
      </c>
      <c r="S111" s="135">
        <v>0</v>
      </c>
      <c r="T111" s="136">
        <f>S111*H111</f>
        <v>0</v>
      </c>
      <c r="AR111" s="137" t="s">
        <v>149</v>
      </c>
      <c r="AT111" s="137" t="s">
        <v>144</v>
      </c>
      <c r="AU111" s="137" t="s">
        <v>86</v>
      </c>
      <c r="AY111" s="15" t="s">
        <v>141</v>
      </c>
      <c r="BE111" s="138">
        <f>IF(N111="základní",J111,0)</f>
        <v>0</v>
      </c>
      <c r="BF111" s="138">
        <f>IF(N111="snížená",J111,0)</f>
        <v>0</v>
      </c>
      <c r="BG111" s="138">
        <f>IF(N111="zákl. přenesená",J111,0)</f>
        <v>0</v>
      </c>
      <c r="BH111" s="138">
        <f>IF(N111="sníž. přenesená",J111,0)</f>
        <v>0</v>
      </c>
      <c r="BI111" s="138">
        <f>IF(N111="nulová",J111,0)</f>
        <v>0</v>
      </c>
      <c r="BJ111" s="15" t="s">
        <v>84</v>
      </c>
      <c r="BK111" s="138">
        <f>ROUND(I111*H111,2)</f>
        <v>0</v>
      </c>
      <c r="BL111" s="15" t="s">
        <v>149</v>
      </c>
      <c r="BM111" s="137" t="s">
        <v>875</v>
      </c>
    </row>
    <row r="112" spans="2:65" s="1" customFormat="1">
      <c r="B112" s="30"/>
      <c r="D112" s="139" t="s">
        <v>151</v>
      </c>
      <c r="F112" s="140" t="s">
        <v>161</v>
      </c>
      <c r="I112" s="141"/>
      <c r="L112" s="30"/>
      <c r="M112" s="142"/>
      <c r="T112" s="51"/>
      <c r="AT112" s="15" t="s">
        <v>151</v>
      </c>
      <c r="AU112" s="15" t="s">
        <v>86</v>
      </c>
    </row>
    <row r="113" spans="2:65" s="1" customFormat="1" ht="16.5" customHeight="1">
      <c r="B113" s="125"/>
      <c r="C113" s="126" t="s">
        <v>162</v>
      </c>
      <c r="D113" s="126" t="s">
        <v>144</v>
      </c>
      <c r="E113" s="127" t="s">
        <v>163</v>
      </c>
      <c r="F113" s="128" t="s">
        <v>164</v>
      </c>
      <c r="G113" s="129" t="s">
        <v>165</v>
      </c>
      <c r="H113" s="130">
        <v>0.4</v>
      </c>
      <c r="I113" s="131"/>
      <c r="J113" s="132">
        <f>ROUND(I113*H113,2)</f>
        <v>0</v>
      </c>
      <c r="K113" s="128" t="s">
        <v>148</v>
      </c>
      <c r="L113" s="30"/>
      <c r="M113" s="133" t="s">
        <v>3</v>
      </c>
      <c r="N113" s="134" t="s">
        <v>47</v>
      </c>
      <c r="P113" s="135">
        <f>O113*H113</f>
        <v>0</v>
      </c>
      <c r="Q113" s="135">
        <v>2.6446800000000001</v>
      </c>
      <c r="R113" s="135">
        <f>Q113*H113</f>
        <v>1.0578720000000001</v>
      </c>
      <c r="S113" s="135">
        <v>0</v>
      </c>
      <c r="T113" s="136">
        <f>S113*H113</f>
        <v>0</v>
      </c>
      <c r="AR113" s="137" t="s">
        <v>149</v>
      </c>
      <c r="AT113" s="137" t="s">
        <v>144</v>
      </c>
      <c r="AU113" s="137" t="s">
        <v>86</v>
      </c>
      <c r="AY113" s="15" t="s">
        <v>141</v>
      </c>
      <c r="BE113" s="138">
        <f>IF(N113="základní",J113,0)</f>
        <v>0</v>
      </c>
      <c r="BF113" s="138">
        <f>IF(N113="snížená",J113,0)</f>
        <v>0</v>
      </c>
      <c r="BG113" s="138">
        <f>IF(N113="zákl. přenesená",J113,0)</f>
        <v>0</v>
      </c>
      <c r="BH113" s="138">
        <f>IF(N113="sníž. přenesená",J113,0)</f>
        <v>0</v>
      </c>
      <c r="BI113" s="138">
        <f>IF(N113="nulová",J113,0)</f>
        <v>0</v>
      </c>
      <c r="BJ113" s="15" t="s">
        <v>84</v>
      </c>
      <c r="BK113" s="138">
        <f>ROUND(I113*H113,2)</f>
        <v>0</v>
      </c>
      <c r="BL113" s="15" t="s">
        <v>149</v>
      </c>
      <c r="BM113" s="137" t="s">
        <v>876</v>
      </c>
    </row>
    <row r="114" spans="2:65" s="1" customFormat="1">
      <c r="B114" s="30"/>
      <c r="D114" s="139" t="s">
        <v>151</v>
      </c>
      <c r="F114" s="140" t="s">
        <v>167</v>
      </c>
      <c r="I114" s="141"/>
      <c r="L114" s="30"/>
      <c r="M114" s="142"/>
      <c r="T114" s="51"/>
      <c r="AT114" s="15" t="s">
        <v>151</v>
      </c>
      <c r="AU114" s="15" t="s">
        <v>86</v>
      </c>
    </row>
    <row r="115" spans="2:65" s="11" customFormat="1" ht="22.9" customHeight="1">
      <c r="B115" s="113"/>
      <c r="D115" s="114" t="s">
        <v>75</v>
      </c>
      <c r="E115" s="123" t="s">
        <v>168</v>
      </c>
      <c r="F115" s="123" t="s">
        <v>169</v>
      </c>
      <c r="I115" s="116"/>
      <c r="J115" s="124">
        <f>BK115</f>
        <v>0</v>
      </c>
      <c r="L115" s="113"/>
      <c r="M115" s="118"/>
      <c r="P115" s="119">
        <f>SUM(P116:P121)</f>
        <v>0</v>
      </c>
      <c r="R115" s="119">
        <f>SUM(R116:R121)</f>
        <v>0.47744900000000007</v>
      </c>
      <c r="T115" s="120">
        <f>SUM(T116:T121)</f>
        <v>0</v>
      </c>
      <c r="AR115" s="114" t="s">
        <v>84</v>
      </c>
      <c r="AT115" s="121" t="s">
        <v>75</v>
      </c>
      <c r="AU115" s="121" t="s">
        <v>84</v>
      </c>
      <c r="AY115" s="114" t="s">
        <v>141</v>
      </c>
      <c r="BK115" s="122">
        <f>SUM(BK116:BK121)</f>
        <v>0</v>
      </c>
    </row>
    <row r="116" spans="2:65" s="1" customFormat="1" ht="24.2" customHeight="1">
      <c r="B116" s="125"/>
      <c r="C116" s="126" t="s">
        <v>170</v>
      </c>
      <c r="D116" s="126" t="s">
        <v>144</v>
      </c>
      <c r="E116" s="127" t="s">
        <v>171</v>
      </c>
      <c r="F116" s="128" t="s">
        <v>172</v>
      </c>
      <c r="G116" s="129" t="s">
        <v>147</v>
      </c>
      <c r="H116" s="130">
        <v>22.3</v>
      </c>
      <c r="I116" s="131"/>
      <c r="J116" s="132">
        <f>ROUND(I116*H116,2)</f>
        <v>0</v>
      </c>
      <c r="K116" s="128" t="s">
        <v>148</v>
      </c>
      <c r="L116" s="30"/>
      <c r="M116" s="133" t="s">
        <v>3</v>
      </c>
      <c r="N116" s="134" t="s">
        <v>47</v>
      </c>
      <c r="P116" s="135">
        <f>O116*H116</f>
        <v>0</v>
      </c>
      <c r="Q116" s="135">
        <v>1.7330000000000002E-2</v>
      </c>
      <c r="R116" s="135">
        <f>Q116*H116</f>
        <v>0.38645900000000005</v>
      </c>
      <c r="S116" s="135">
        <v>0</v>
      </c>
      <c r="T116" s="136">
        <f>S116*H116</f>
        <v>0</v>
      </c>
      <c r="AR116" s="137" t="s">
        <v>149</v>
      </c>
      <c r="AT116" s="137" t="s">
        <v>144</v>
      </c>
      <c r="AU116" s="137" t="s">
        <v>86</v>
      </c>
      <c r="AY116" s="15" t="s">
        <v>141</v>
      </c>
      <c r="BE116" s="138">
        <f>IF(N116="základní",J116,0)</f>
        <v>0</v>
      </c>
      <c r="BF116" s="138">
        <f>IF(N116="snížená",J116,0)</f>
        <v>0</v>
      </c>
      <c r="BG116" s="138">
        <f>IF(N116="zákl. přenesená",J116,0)</f>
        <v>0</v>
      </c>
      <c r="BH116" s="138">
        <f>IF(N116="sníž. přenesená",J116,0)</f>
        <v>0</v>
      </c>
      <c r="BI116" s="138">
        <f>IF(N116="nulová",J116,0)</f>
        <v>0</v>
      </c>
      <c r="BJ116" s="15" t="s">
        <v>84</v>
      </c>
      <c r="BK116" s="138">
        <f>ROUND(I116*H116,2)</f>
        <v>0</v>
      </c>
      <c r="BL116" s="15" t="s">
        <v>149</v>
      </c>
      <c r="BM116" s="137" t="s">
        <v>877</v>
      </c>
    </row>
    <row r="117" spans="2:65" s="1" customFormat="1">
      <c r="B117" s="30"/>
      <c r="D117" s="139" t="s">
        <v>151</v>
      </c>
      <c r="F117" s="140" t="s">
        <v>174</v>
      </c>
      <c r="I117" s="141"/>
      <c r="L117" s="30"/>
      <c r="M117" s="142"/>
      <c r="T117" s="51"/>
      <c r="AT117" s="15" t="s">
        <v>151</v>
      </c>
      <c r="AU117" s="15" t="s">
        <v>86</v>
      </c>
    </row>
    <row r="118" spans="2:65" s="1" customFormat="1" ht="24.2" customHeight="1">
      <c r="B118" s="125"/>
      <c r="C118" s="126" t="s">
        <v>187</v>
      </c>
      <c r="D118" s="126" t="s">
        <v>144</v>
      </c>
      <c r="E118" s="127" t="s">
        <v>176</v>
      </c>
      <c r="F118" s="128" t="s">
        <v>177</v>
      </c>
      <c r="G118" s="129" t="s">
        <v>178</v>
      </c>
      <c r="H118" s="130">
        <v>6</v>
      </c>
      <c r="I118" s="131"/>
      <c r="J118" s="132">
        <f>ROUND(I118*H118,2)</f>
        <v>0</v>
      </c>
      <c r="K118" s="128" t="s">
        <v>148</v>
      </c>
      <c r="L118" s="30"/>
      <c r="M118" s="133" t="s">
        <v>3</v>
      </c>
      <c r="N118" s="134" t="s">
        <v>47</v>
      </c>
      <c r="P118" s="135">
        <f>O118*H118</f>
        <v>0</v>
      </c>
      <c r="Q118" s="135">
        <v>4.8000000000000001E-4</v>
      </c>
      <c r="R118" s="135">
        <f>Q118*H118</f>
        <v>2.8800000000000002E-3</v>
      </c>
      <c r="S118" s="135">
        <v>0</v>
      </c>
      <c r="T118" s="136">
        <f>S118*H118</f>
        <v>0</v>
      </c>
      <c r="AR118" s="137" t="s">
        <v>149</v>
      </c>
      <c r="AT118" s="137" t="s">
        <v>144</v>
      </c>
      <c r="AU118" s="137" t="s">
        <v>86</v>
      </c>
      <c r="AY118" s="15" t="s">
        <v>141</v>
      </c>
      <c r="BE118" s="138">
        <f>IF(N118="základní",J118,0)</f>
        <v>0</v>
      </c>
      <c r="BF118" s="138">
        <f>IF(N118="snížená",J118,0)</f>
        <v>0</v>
      </c>
      <c r="BG118" s="138">
        <f>IF(N118="zákl. přenesená",J118,0)</f>
        <v>0</v>
      </c>
      <c r="BH118" s="138">
        <f>IF(N118="sníž. přenesená",J118,0)</f>
        <v>0</v>
      </c>
      <c r="BI118" s="138">
        <f>IF(N118="nulová",J118,0)</f>
        <v>0</v>
      </c>
      <c r="BJ118" s="15" t="s">
        <v>84</v>
      </c>
      <c r="BK118" s="138">
        <f>ROUND(I118*H118,2)</f>
        <v>0</v>
      </c>
      <c r="BL118" s="15" t="s">
        <v>149</v>
      </c>
      <c r="BM118" s="137" t="s">
        <v>878</v>
      </c>
    </row>
    <row r="119" spans="2:65" s="1" customFormat="1">
      <c r="B119" s="30"/>
      <c r="D119" s="139" t="s">
        <v>151</v>
      </c>
      <c r="F119" s="140" t="s">
        <v>180</v>
      </c>
      <c r="I119" s="141"/>
      <c r="L119" s="30"/>
      <c r="M119" s="142"/>
      <c r="T119" s="51"/>
      <c r="AT119" s="15" t="s">
        <v>151</v>
      </c>
      <c r="AU119" s="15" t="s">
        <v>86</v>
      </c>
    </row>
    <row r="120" spans="2:65" s="1" customFormat="1" ht="16.5" customHeight="1">
      <c r="B120" s="125"/>
      <c r="C120" s="143" t="s">
        <v>191</v>
      </c>
      <c r="D120" s="143" t="s">
        <v>182</v>
      </c>
      <c r="E120" s="144" t="s">
        <v>183</v>
      </c>
      <c r="F120" s="145" t="s">
        <v>184</v>
      </c>
      <c r="G120" s="146" t="s">
        <v>178</v>
      </c>
      <c r="H120" s="147">
        <v>5</v>
      </c>
      <c r="I120" s="148"/>
      <c r="J120" s="149">
        <f>ROUND(I120*H120,2)</f>
        <v>0</v>
      </c>
      <c r="K120" s="145" t="s">
        <v>148</v>
      </c>
      <c r="L120" s="150"/>
      <c r="M120" s="151" t="s">
        <v>3</v>
      </c>
      <c r="N120" s="152" t="s">
        <v>47</v>
      </c>
      <c r="P120" s="135">
        <f>O120*H120</f>
        <v>0</v>
      </c>
      <c r="Q120" s="135">
        <v>1.4579999999999999E-2</v>
      </c>
      <c r="R120" s="135">
        <f>Q120*H120</f>
        <v>7.2899999999999993E-2</v>
      </c>
      <c r="S120" s="135">
        <v>0</v>
      </c>
      <c r="T120" s="136">
        <f>S120*H120</f>
        <v>0</v>
      </c>
      <c r="AR120" s="137" t="s">
        <v>185</v>
      </c>
      <c r="AT120" s="137" t="s">
        <v>182</v>
      </c>
      <c r="AU120" s="137" t="s">
        <v>86</v>
      </c>
      <c r="AY120" s="15" t="s">
        <v>141</v>
      </c>
      <c r="BE120" s="138">
        <f>IF(N120="základní",J120,0)</f>
        <v>0</v>
      </c>
      <c r="BF120" s="138">
        <f>IF(N120="snížená",J120,0)</f>
        <v>0</v>
      </c>
      <c r="BG120" s="138">
        <f>IF(N120="zákl. přenesená",J120,0)</f>
        <v>0</v>
      </c>
      <c r="BH120" s="138">
        <f>IF(N120="sníž. přenesená",J120,0)</f>
        <v>0</v>
      </c>
      <c r="BI120" s="138">
        <f>IF(N120="nulová",J120,0)</f>
        <v>0</v>
      </c>
      <c r="BJ120" s="15" t="s">
        <v>84</v>
      </c>
      <c r="BK120" s="138">
        <f>ROUND(I120*H120,2)</f>
        <v>0</v>
      </c>
      <c r="BL120" s="15" t="s">
        <v>149</v>
      </c>
      <c r="BM120" s="137" t="s">
        <v>879</v>
      </c>
    </row>
    <row r="121" spans="2:65" s="1" customFormat="1" ht="16.5" customHeight="1">
      <c r="B121" s="125"/>
      <c r="C121" s="143" t="s">
        <v>552</v>
      </c>
      <c r="D121" s="143" t="s">
        <v>182</v>
      </c>
      <c r="E121" s="144" t="s">
        <v>188</v>
      </c>
      <c r="F121" s="145" t="s">
        <v>189</v>
      </c>
      <c r="G121" s="146" t="s">
        <v>178</v>
      </c>
      <c r="H121" s="147">
        <v>1</v>
      </c>
      <c r="I121" s="148"/>
      <c r="J121" s="149">
        <f>ROUND(I121*H121,2)</f>
        <v>0</v>
      </c>
      <c r="K121" s="145" t="s">
        <v>148</v>
      </c>
      <c r="L121" s="150"/>
      <c r="M121" s="151" t="s">
        <v>3</v>
      </c>
      <c r="N121" s="152" t="s">
        <v>47</v>
      </c>
      <c r="P121" s="135">
        <f>O121*H121</f>
        <v>0</v>
      </c>
      <c r="Q121" s="135">
        <v>1.521E-2</v>
      </c>
      <c r="R121" s="135">
        <f>Q121*H121</f>
        <v>1.521E-2</v>
      </c>
      <c r="S121" s="135">
        <v>0</v>
      </c>
      <c r="T121" s="136">
        <f>S121*H121</f>
        <v>0</v>
      </c>
      <c r="AR121" s="137" t="s">
        <v>185</v>
      </c>
      <c r="AT121" s="137" t="s">
        <v>182</v>
      </c>
      <c r="AU121" s="137" t="s">
        <v>86</v>
      </c>
      <c r="AY121" s="15" t="s">
        <v>141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5" t="s">
        <v>84</v>
      </c>
      <c r="BK121" s="138">
        <f>ROUND(I121*H121,2)</f>
        <v>0</v>
      </c>
      <c r="BL121" s="15" t="s">
        <v>149</v>
      </c>
      <c r="BM121" s="137" t="s">
        <v>880</v>
      </c>
    </row>
    <row r="122" spans="2:65" s="11" customFormat="1" ht="22.9" customHeight="1">
      <c r="B122" s="113"/>
      <c r="D122" s="114" t="s">
        <v>75</v>
      </c>
      <c r="E122" s="123" t="s">
        <v>170</v>
      </c>
      <c r="F122" s="123" t="s">
        <v>195</v>
      </c>
      <c r="I122" s="116"/>
      <c r="J122" s="124">
        <f>BK122</f>
        <v>0</v>
      </c>
      <c r="L122" s="113"/>
      <c r="M122" s="118"/>
      <c r="P122" s="119">
        <f>SUM(P123:P132)</f>
        <v>0</v>
      </c>
      <c r="R122" s="119">
        <f>SUM(R123:R132)</f>
        <v>4.1424000000000001E-3</v>
      </c>
      <c r="T122" s="120">
        <f>SUM(T123:T132)</f>
        <v>4.5250000000000004</v>
      </c>
      <c r="AR122" s="114" t="s">
        <v>84</v>
      </c>
      <c r="AT122" s="121" t="s">
        <v>75</v>
      </c>
      <c r="AU122" s="121" t="s">
        <v>84</v>
      </c>
      <c r="AY122" s="114" t="s">
        <v>141</v>
      </c>
      <c r="BK122" s="122">
        <f>SUM(BK123:BK132)</f>
        <v>0</v>
      </c>
    </row>
    <row r="123" spans="2:65" s="1" customFormat="1" ht="24.2" customHeight="1">
      <c r="B123" s="125"/>
      <c r="C123" s="126" t="s">
        <v>196</v>
      </c>
      <c r="D123" s="126" t="s">
        <v>144</v>
      </c>
      <c r="E123" s="127" t="s">
        <v>197</v>
      </c>
      <c r="F123" s="128" t="s">
        <v>198</v>
      </c>
      <c r="G123" s="129" t="s">
        <v>147</v>
      </c>
      <c r="H123" s="130">
        <v>50</v>
      </c>
      <c r="I123" s="131"/>
      <c r="J123" s="132">
        <f>ROUND(I123*H123,2)</f>
        <v>0</v>
      </c>
      <c r="K123" s="128" t="s">
        <v>148</v>
      </c>
      <c r="L123" s="30"/>
      <c r="M123" s="133" t="s">
        <v>3</v>
      </c>
      <c r="N123" s="134" t="s">
        <v>47</v>
      </c>
      <c r="P123" s="135">
        <f>O123*H123</f>
        <v>0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149</v>
      </c>
      <c r="AT123" s="137" t="s">
        <v>144</v>
      </c>
      <c r="AU123" s="137" t="s">
        <v>86</v>
      </c>
      <c r="AY123" s="15" t="s">
        <v>141</v>
      </c>
      <c r="BE123" s="138">
        <f>IF(N123="základní",J123,0)</f>
        <v>0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5" t="s">
        <v>84</v>
      </c>
      <c r="BK123" s="138">
        <f>ROUND(I123*H123,2)</f>
        <v>0</v>
      </c>
      <c r="BL123" s="15" t="s">
        <v>149</v>
      </c>
      <c r="BM123" s="137" t="s">
        <v>881</v>
      </c>
    </row>
    <row r="124" spans="2:65" s="1" customFormat="1">
      <c r="B124" s="30"/>
      <c r="D124" s="139" t="s">
        <v>151</v>
      </c>
      <c r="F124" s="140" t="s">
        <v>200</v>
      </c>
      <c r="I124" s="141"/>
      <c r="L124" s="30"/>
      <c r="M124" s="142"/>
      <c r="T124" s="51"/>
      <c r="AT124" s="15" t="s">
        <v>151</v>
      </c>
      <c r="AU124" s="15" t="s">
        <v>86</v>
      </c>
    </row>
    <row r="125" spans="2:65" s="1" customFormat="1" ht="24.2" customHeight="1">
      <c r="B125" s="125"/>
      <c r="C125" s="126" t="s">
        <v>201</v>
      </c>
      <c r="D125" s="126" t="s">
        <v>144</v>
      </c>
      <c r="E125" s="127" t="s">
        <v>202</v>
      </c>
      <c r="F125" s="128" t="s">
        <v>203</v>
      </c>
      <c r="G125" s="129" t="s">
        <v>147</v>
      </c>
      <c r="H125" s="130">
        <v>103.56</v>
      </c>
      <c r="I125" s="131"/>
      <c r="J125" s="132">
        <f>ROUND(I125*H125,2)</f>
        <v>0</v>
      </c>
      <c r="K125" s="128" t="s">
        <v>148</v>
      </c>
      <c r="L125" s="30"/>
      <c r="M125" s="133" t="s">
        <v>3</v>
      </c>
      <c r="N125" s="134" t="s">
        <v>47</v>
      </c>
      <c r="P125" s="135">
        <f>O125*H125</f>
        <v>0</v>
      </c>
      <c r="Q125" s="135">
        <v>4.0000000000000003E-5</v>
      </c>
      <c r="R125" s="135">
        <f>Q125*H125</f>
        <v>4.1424000000000001E-3</v>
      </c>
      <c r="S125" s="135">
        <v>0</v>
      </c>
      <c r="T125" s="136">
        <f>S125*H125</f>
        <v>0</v>
      </c>
      <c r="AR125" s="137" t="s">
        <v>149</v>
      </c>
      <c r="AT125" s="137" t="s">
        <v>144</v>
      </c>
      <c r="AU125" s="137" t="s">
        <v>86</v>
      </c>
      <c r="AY125" s="15" t="s">
        <v>141</v>
      </c>
      <c r="BE125" s="138">
        <f>IF(N125="základní",J125,0)</f>
        <v>0</v>
      </c>
      <c r="BF125" s="138">
        <f>IF(N125="snížená",J125,0)</f>
        <v>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5" t="s">
        <v>84</v>
      </c>
      <c r="BK125" s="138">
        <f>ROUND(I125*H125,2)</f>
        <v>0</v>
      </c>
      <c r="BL125" s="15" t="s">
        <v>149</v>
      </c>
      <c r="BM125" s="137" t="s">
        <v>882</v>
      </c>
    </row>
    <row r="126" spans="2:65" s="1" customFormat="1">
      <c r="B126" s="30"/>
      <c r="D126" s="139" t="s">
        <v>151</v>
      </c>
      <c r="F126" s="140" t="s">
        <v>205</v>
      </c>
      <c r="I126" s="141"/>
      <c r="L126" s="30"/>
      <c r="M126" s="142"/>
      <c r="T126" s="51"/>
      <c r="AT126" s="15" t="s">
        <v>151</v>
      </c>
      <c r="AU126" s="15" t="s">
        <v>86</v>
      </c>
    </row>
    <row r="127" spans="2:65" s="1" customFormat="1" ht="16.5" customHeight="1">
      <c r="B127" s="125"/>
      <c r="C127" s="126" t="s">
        <v>612</v>
      </c>
      <c r="D127" s="126" t="s">
        <v>144</v>
      </c>
      <c r="E127" s="127" t="s">
        <v>207</v>
      </c>
      <c r="F127" s="128" t="s">
        <v>208</v>
      </c>
      <c r="G127" s="129" t="s">
        <v>147</v>
      </c>
      <c r="H127" s="130">
        <v>14</v>
      </c>
      <c r="I127" s="131"/>
      <c r="J127" s="132">
        <f>ROUND(I127*H127,2)</f>
        <v>0</v>
      </c>
      <c r="K127" s="128" t="s">
        <v>148</v>
      </c>
      <c r="L127" s="30"/>
      <c r="M127" s="133" t="s">
        <v>3</v>
      </c>
      <c r="N127" s="134" t="s">
        <v>47</v>
      </c>
      <c r="P127" s="135">
        <f>O127*H127</f>
        <v>0</v>
      </c>
      <c r="Q127" s="135">
        <v>0</v>
      </c>
      <c r="R127" s="135">
        <f>Q127*H127</f>
        <v>0</v>
      </c>
      <c r="S127" s="135">
        <v>0.308</v>
      </c>
      <c r="T127" s="136">
        <f>S127*H127</f>
        <v>4.3120000000000003</v>
      </c>
      <c r="AR127" s="137" t="s">
        <v>149</v>
      </c>
      <c r="AT127" s="137" t="s">
        <v>144</v>
      </c>
      <c r="AU127" s="137" t="s">
        <v>86</v>
      </c>
      <c r="AY127" s="15" t="s">
        <v>141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5" t="s">
        <v>84</v>
      </c>
      <c r="BK127" s="138">
        <f>ROUND(I127*H127,2)</f>
        <v>0</v>
      </c>
      <c r="BL127" s="15" t="s">
        <v>149</v>
      </c>
      <c r="BM127" s="137" t="s">
        <v>883</v>
      </c>
    </row>
    <row r="128" spans="2:65" s="1" customFormat="1">
      <c r="B128" s="30"/>
      <c r="D128" s="139" t="s">
        <v>151</v>
      </c>
      <c r="F128" s="140" t="s">
        <v>210</v>
      </c>
      <c r="I128" s="141"/>
      <c r="L128" s="30"/>
      <c r="M128" s="142"/>
      <c r="T128" s="51"/>
      <c r="AT128" s="15" t="s">
        <v>151</v>
      </c>
      <c r="AU128" s="15" t="s">
        <v>86</v>
      </c>
    </row>
    <row r="129" spans="2:65" s="1" customFormat="1" ht="24.2" customHeight="1">
      <c r="B129" s="125"/>
      <c r="C129" s="126" t="s">
        <v>535</v>
      </c>
      <c r="D129" s="126" t="s">
        <v>144</v>
      </c>
      <c r="E129" s="127" t="s">
        <v>211</v>
      </c>
      <c r="F129" s="128" t="s">
        <v>212</v>
      </c>
      <c r="G129" s="129" t="s">
        <v>178</v>
      </c>
      <c r="H129" s="130">
        <v>3</v>
      </c>
      <c r="I129" s="131"/>
      <c r="J129" s="132">
        <f>ROUND(I129*H129,2)</f>
        <v>0</v>
      </c>
      <c r="K129" s="128" t="s">
        <v>148</v>
      </c>
      <c r="L129" s="30"/>
      <c r="M129" s="133" t="s">
        <v>3</v>
      </c>
      <c r="N129" s="134" t="s">
        <v>47</v>
      </c>
      <c r="P129" s="135">
        <f>O129*H129</f>
        <v>0</v>
      </c>
      <c r="Q129" s="135">
        <v>0</v>
      </c>
      <c r="R129" s="135">
        <f>Q129*H129</f>
        <v>0</v>
      </c>
      <c r="S129" s="135">
        <v>3.1E-2</v>
      </c>
      <c r="T129" s="136">
        <f>S129*H129</f>
        <v>9.2999999999999999E-2</v>
      </c>
      <c r="AR129" s="137" t="s">
        <v>149</v>
      </c>
      <c r="AT129" s="137" t="s">
        <v>144</v>
      </c>
      <c r="AU129" s="137" t="s">
        <v>86</v>
      </c>
      <c r="AY129" s="15" t="s">
        <v>141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5" t="s">
        <v>84</v>
      </c>
      <c r="BK129" s="138">
        <f>ROUND(I129*H129,2)</f>
        <v>0</v>
      </c>
      <c r="BL129" s="15" t="s">
        <v>149</v>
      </c>
      <c r="BM129" s="137" t="s">
        <v>884</v>
      </c>
    </row>
    <row r="130" spans="2:65" s="1" customFormat="1">
      <c r="B130" s="30"/>
      <c r="D130" s="139" t="s">
        <v>151</v>
      </c>
      <c r="F130" s="140" t="s">
        <v>214</v>
      </c>
      <c r="I130" s="141"/>
      <c r="L130" s="30"/>
      <c r="M130" s="142"/>
      <c r="T130" s="51"/>
      <c r="AT130" s="15" t="s">
        <v>151</v>
      </c>
      <c r="AU130" s="15" t="s">
        <v>86</v>
      </c>
    </row>
    <row r="131" spans="2:65" s="1" customFormat="1" ht="24.2" customHeight="1">
      <c r="B131" s="125"/>
      <c r="C131" s="126" t="s">
        <v>215</v>
      </c>
      <c r="D131" s="126" t="s">
        <v>144</v>
      </c>
      <c r="E131" s="127" t="s">
        <v>216</v>
      </c>
      <c r="F131" s="128" t="s">
        <v>217</v>
      </c>
      <c r="G131" s="129" t="s">
        <v>147</v>
      </c>
      <c r="H131" s="130">
        <v>12</v>
      </c>
      <c r="I131" s="131"/>
      <c r="J131" s="132">
        <f>ROUND(I131*H131,2)</f>
        <v>0</v>
      </c>
      <c r="K131" s="128" t="s">
        <v>148</v>
      </c>
      <c r="L131" s="30"/>
      <c r="M131" s="133" t="s">
        <v>3</v>
      </c>
      <c r="N131" s="134" t="s">
        <v>47</v>
      </c>
      <c r="P131" s="135">
        <f>O131*H131</f>
        <v>0</v>
      </c>
      <c r="Q131" s="135">
        <v>0</v>
      </c>
      <c r="R131" s="135">
        <f>Q131*H131</f>
        <v>0</v>
      </c>
      <c r="S131" s="135">
        <v>0.01</v>
      </c>
      <c r="T131" s="136">
        <f>S131*H131</f>
        <v>0.12</v>
      </c>
      <c r="AR131" s="137" t="s">
        <v>149</v>
      </c>
      <c r="AT131" s="137" t="s">
        <v>144</v>
      </c>
      <c r="AU131" s="137" t="s">
        <v>86</v>
      </c>
      <c r="AY131" s="15" t="s">
        <v>141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5" t="s">
        <v>84</v>
      </c>
      <c r="BK131" s="138">
        <f>ROUND(I131*H131,2)</f>
        <v>0</v>
      </c>
      <c r="BL131" s="15" t="s">
        <v>149</v>
      </c>
      <c r="BM131" s="137" t="s">
        <v>885</v>
      </c>
    </row>
    <row r="132" spans="2:65" s="1" customFormat="1">
      <c r="B132" s="30"/>
      <c r="D132" s="139" t="s">
        <v>151</v>
      </c>
      <c r="F132" s="140" t="s">
        <v>219</v>
      </c>
      <c r="I132" s="141"/>
      <c r="L132" s="30"/>
      <c r="M132" s="142"/>
      <c r="T132" s="51"/>
      <c r="AT132" s="15" t="s">
        <v>151</v>
      </c>
      <c r="AU132" s="15" t="s">
        <v>86</v>
      </c>
    </row>
    <row r="133" spans="2:65" s="11" customFormat="1" ht="22.9" customHeight="1">
      <c r="B133" s="113"/>
      <c r="D133" s="114" t="s">
        <v>75</v>
      </c>
      <c r="E133" s="123" t="s">
        <v>220</v>
      </c>
      <c r="F133" s="123" t="s">
        <v>221</v>
      </c>
      <c r="I133" s="116"/>
      <c r="J133" s="124">
        <f>BK133</f>
        <v>0</v>
      </c>
      <c r="L133" s="113"/>
      <c r="M133" s="118"/>
      <c r="P133" s="119">
        <f>SUM(P134:P143)</f>
        <v>0</v>
      </c>
      <c r="R133" s="119">
        <f>SUM(R134:R143)</f>
        <v>0</v>
      </c>
      <c r="T133" s="120">
        <f>SUM(T134:T143)</f>
        <v>0</v>
      </c>
      <c r="AR133" s="114" t="s">
        <v>84</v>
      </c>
      <c r="AT133" s="121" t="s">
        <v>75</v>
      </c>
      <c r="AU133" s="121" t="s">
        <v>84</v>
      </c>
      <c r="AY133" s="114" t="s">
        <v>141</v>
      </c>
      <c r="BK133" s="122">
        <f>SUM(BK134:BK143)</f>
        <v>0</v>
      </c>
    </row>
    <row r="134" spans="2:65" s="1" customFormat="1" ht="24.2" customHeight="1">
      <c r="B134" s="125"/>
      <c r="C134" s="126" t="s">
        <v>222</v>
      </c>
      <c r="D134" s="126" t="s">
        <v>144</v>
      </c>
      <c r="E134" s="127" t="s">
        <v>223</v>
      </c>
      <c r="F134" s="128" t="s">
        <v>224</v>
      </c>
      <c r="G134" s="129" t="s">
        <v>225</v>
      </c>
      <c r="H134" s="130">
        <v>12.28</v>
      </c>
      <c r="I134" s="131"/>
      <c r="J134" s="132">
        <f>ROUND(I134*H134,2)</f>
        <v>0</v>
      </c>
      <c r="K134" s="128" t="s">
        <v>148</v>
      </c>
      <c r="L134" s="30"/>
      <c r="M134" s="133" t="s">
        <v>3</v>
      </c>
      <c r="N134" s="134" t="s">
        <v>47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149</v>
      </c>
      <c r="AT134" s="137" t="s">
        <v>144</v>
      </c>
      <c r="AU134" s="137" t="s">
        <v>86</v>
      </c>
      <c r="AY134" s="15" t="s">
        <v>141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5" t="s">
        <v>84</v>
      </c>
      <c r="BK134" s="138">
        <f>ROUND(I134*H134,2)</f>
        <v>0</v>
      </c>
      <c r="BL134" s="15" t="s">
        <v>149</v>
      </c>
      <c r="BM134" s="137" t="s">
        <v>886</v>
      </c>
    </row>
    <row r="135" spans="2:65" s="1" customFormat="1">
      <c r="B135" s="30"/>
      <c r="D135" s="139" t="s">
        <v>151</v>
      </c>
      <c r="F135" s="140" t="s">
        <v>227</v>
      </c>
      <c r="I135" s="141"/>
      <c r="L135" s="30"/>
      <c r="M135" s="142"/>
      <c r="T135" s="51"/>
      <c r="AT135" s="15" t="s">
        <v>151</v>
      </c>
      <c r="AU135" s="15" t="s">
        <v>86</v>
      </c>
    </row>
    <row r="136" spans="2:65" s="1" customFormat="1" ht="21.75" customHeight="1">
      <c r="B136" s="125"/>
      <c r="C136" s="126" t="s">
        <v>228</v>
      </c>
      <c r="D136" s="126" t="s">
        <v>144</v>
      </c>
      <c r="E136" s="127" t="s">
        <v>229</v>
      </c>
      <c r="F136" s="128" t="s">
        <v>230</v>
      </c>
      <c r="G136" s="129" t="s">
        <v>225</v>
      </c>
      <c r="H136" s="130">
        <v>12.28</v>
      </c>
      <c r="I136" s="131"/>
      <c r="J136" s="132">
        <f>ROUND(I136*H136,2)</f>
        <v>0</v>
      </c>
      <c r="K136" s="128" t="s">
        <v>148</v>
      </c>
      <c r="L136" s="30"/>
      <c r="M136" s="133" t="s">
        <v>3</v>
      </c>
      <c r="N136" s="134" t="s">
        <v>47</v>
      </c>
      <c r="P136" s="135">
        <f>O136*H136</f>
        <v>0</v>
      </c>
      <c r="Q136" s="135">
        <v>0</v>
      </c>
      <c r="R136" s="135">
        <f>Q136*H136</f>
        <v>0</v>
      </c>
      <c r="S136" s="135">
        <v>0</v>
      </c>
      <c r="T136" s="136">
        <f>S136*H136</f>
        <v>0</v>
      </c>
      <c r="AR136" s="137" t="s">
        <v>149</v>
      </c>
      <c r="AT136" s="137" t="s">
        <v>144</v>
      </c>
      <c r="AU136" s="137" t="s">
        <v>86</v>
      </c>
      <c r="AY136" s="15" t="s">
        <v>141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5" t="s">
        <v>84</v>
      </c>
      <c r="BK136" s="138">
        <f>ROUND(I136*H136,2)</f>
        <v>0</v>
      </c>
      <c r="BL136" s="15" t="s">
        <v>149</v>
      </c>
      <c r="BM136" s="137" t="s">
        <v>887</v>
      </c>
    </row>
    <row r="137" spans="2:65" s="1" customFormat="1">
      <c r="B137" s="30"/>
      <c r="D137" s="139" t="s">
        <v>151</v>
      </c>
      <c r="F137" s="140" t="s">
        <v>232</v>
      </c>
      <c r="I137" s="141"/>
      <c r="L137" s="30"/>
      <c r="M137" s="142"/>
      <c r="T137" s="51"/>
      <c r="AT137" s="15" t="s">
        <v>151</v>
      </c>
      <c r="AU137" s="15" t="s">
        <v>86</v>
      </c>
    </row>
    <row r="138" spans="2:65" s="1" customFormat="1" ht="24.2" customHeight="1">
      <c r="B138" s="125"/>
      <c r="C138" s="126" t="s">
        <v>233</v>
      </c>
      <c r="D138" s="126" t="s">
        <v>144</v>
      </c>
      <c r="E138" s="127" t="s">
        <v>234</v>
      </c>
      <c r="F138" s="128" t="s">
        <v>235</v>
      </c>
      <c r="G138" s="129" t="s">
        <v>888</v>
      </c>
      <c r="H138" s="130">
        <v>307</v>
      </c>
      <c r="I138" s="131"/>
      <c r="J138" s="132">
        <f>ROUND(I138*H138,2)</f>
        <v>0</v>
      </c>
      <c r="K138" s="128" t="s">
        <v>148</v>
      </c>
      <c r="L138" s="30"/>
      <c r="M138" s="133" t="s">
        <v>3</v>
      </c>
      <c r="N138" s="134" t="s">
        <v>47</v>
      </c>
      <c r="P138" s="135">
        <f>O138*H138</f>
        <v>0</v>
      </c>
      <c r="Q138" s="135">
        <v>0</v>
      </c>
      <c r="R138" s="135">
        <f>Q138*H138</f>
        <v>0</v>
      </c>
      <c r="S138" s="135">
        <v>0</v>
      </c>
      <c r="T138" s="136">
        <f>S138*H138</f>
        <v>0</v>
      </c>
      <c r="AR138" s="137" t="s">
        <v>149</v>
      </c>
      <c r="AT138" s="137" t="s">
        <v>144</v>
      </c>
      <c r="AU138" s="137" t="s">
        <v>86</v>
      </c>
      <c r="AY138" s="15" t="s">
        <v>141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15" t="s">
        <v>84</v>
      </c>
      <c r="BK138" s="138">
        <f>ROUND(I138*H138,2)</f>
        <v>0</v>
      </c>
      <c r="BL138" s="15" t="s">
        <v>149</v>
      </c>
      <c r="BM138" s="137" t="s">
        <v>889</v>
      </c>
    </row>
    <row r="139" spans="2:65" s="1" customFormat="1">
      <c r="B139" s="30"/>
      <c r="D139" s="139" t="s">
        <v>151</v>
      </c>
      <c r="F139" s="140" t="s">
        <v>238</v>
      </c>
      <c r="I139" s="141"/>
      <c r="L139" s="30"/>
      <c r="M139" s="142"/>
      <c r="T139" s="51"/>
      <c r="AT139" s="15" t="s">
        <v>151</v>
      </c>
      <c r="AU139" s="15" t="s">
        <v>86</v>
      </c>
    </row>
    <row r="140" spans="2:65" s="1" customFormat="1" ht="24.2" customHeight="1">
      <c r="B140" s="125"/>
      <c r="C140" s="126" t="s">
        <v>239</v>
      </c>
      <c r="D140" s="126" t="s">
        <v>144</v>
      </c>
      <c r="E140" s="127" t="s">
        <v>240</v>
      </c>
      <c r="F140" s="128" t="s">
        <v>241</v>
      </c>
      <c r="G140" s="129" t="s">
        <v>225</v>
      </c>
      <c r="H140" s="130">
        <v>4.9000000000000004</v>
      </c>
      <c r="I140" s="131"/>
      <c r="J140" s="132">
        <f>ROUND(I140*H140,2)</f>
        <v>0</v>
      </c>
      <c r="K140" s="128" t="s">
        <v>148</v>
      </c>
      <c r="L140" s="30"/>
      <c r="M140" s="133" t="s">
        <v>3</v>
      </c>
      <c r="N140" s="134" t="s">
        <v>47</v>
      </c>
      <c r="P140" s="135">
        <f>O140*H140</f>
        <v>0</v>
      </c>
      <c r="Q140" s="135">
        <v>0</v>
      </c>
      <c r="R140" s="135">
        <f>Q140*H140</f>
        <v>0</v>
      </c>
      <c r="S140" s="135">
        <v>0</v>
      </c>
      <c r="T140" s="136">
        <f>S140*H140</f>
        <v>0</v>
      </c>
      <c r="AR140" s="137" t="s">
        <v>149</v>
      </c>
      <c r="AT140" s="137" t="s">
        <v>144</v>
      </c>
      <c r="AU140" s="137" t="s">
        <v>86</v>
      </c>
      <c r="AY140" s="15" t="s">
        <v>141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5" t="s">
        <v>84</v>
      </c>
      <c r="BK140" s="138">
        <f>ROUND(I140*H140,2)</f>
        <v>0</v>
      </c>
      <c r="BL140" s="15" t="s">
        <v>149</v>
      </c>
      <c r="BM140" s="137" t="s">
        <v>890</v>
      </c>
    </row>
    <row r="141" spans="2:65" s="1" customFormat="1">
      <c r="B141" s="30"/>
      <c r="D141" s="139" t="s">
        <v>151</v>
      </c>
      <c r="F141" s="140" t="s">
        <v>243</v>
      </c>
      <c r="I141" s="141"/>
      <c r="L141" s="30"/>
      <c r="M141" s="142"/>
      <c r="T141" s="51"/>
      <c r="AT141" s="15" t="s">
        <v>151</v>
      </c>
      <c r="AU141" s="15" t="s">
        <v>86</v>
      </c>
    </row>
    <row r="142" spans="2:65" s="1" customFormat="1" ht="21.75" customHeight="1">
      <c r="B142" s="125"/>
      <c r="C142" s="126" t="s">
        <v>545</v>
      </c>
      <c r="D142" s="126" t="s">
        <v>144</v>
      </c>
      <c r="E142" s="127" t="s">
        <v>245</v>
      </c>
      <c r="F142" s="128" t="s">
        <v>246</v>
      </c>
      <c r="G142" s="129" t="s">
        <v>225</v>
      </c>
      <c r="H142" s="130">
        <v>7.3810000000000002</v>
      </c>
      <c r="I142" s="131"/>
      <c r="J142" s="132">
        <f>ROUND(I142*H142,2)</f>
        <v>0</v>
      </c>
      <c r="K142" s="128" t="s">
        <v>148</v>
      </c>
      <c r="L142" s="30"/>
      <c r="M142" s="133" t="s">
        <v>3</v>
      </c>
      <c r="N142" s="134" t="s">
        <v>47</v>
      </c>
      <c r="P142" s="135">
        <f>O142*H142</f>
        <v>0</v>
      </c>
      <c r="Q142" s="135">
        <v>0</v>
      </c>
      <c r="R142" s="135">
        <f>Q142*H142</f>
        <v>0</v>
      </c>
      <c r="S142" s="135">
        <v>0</v>
      </c>
      <c r="T142" s="136">
        <f>S142*H142</f>
        <v>0</v>
      </c>
      <c r="AR142" s="137" t="s">
        <v>149</v>
      </c>
      <c r="AT142" s="137" t="s">
        <v>144</v>
      </c>
      <c r="AU142" s="137" t="s">
        <v>86</v>
      </c>
      <c r="AY142" s="15" t="s">
        <v>141</v>
      </c>
      <c r="BE142" s="138">
        <f>IF(N142="základní",J142,0)</f>
        <v>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15" t="s">
        <v>84</v>
      </c>
      <c r="BK142" s="138">
        <f>ROUND(I142*H142,2)</f>
        <v>0</v>
      </c>
      <c r="BL142" s="15" t="s">
        <v>149</v>
      </c>
      <c r="BM142" s="137" t="s">
        <v>891</v>
      </c>
    </row>
    <row r="143" spans="2:65" s="1" customFormat="1">
      <c r="B143" s="30"/>
      <c r="D143" s="139" t="s">
        <v>151</v>
      </c>
      <c r="F143" s="140" t="s">
        <v>248</v>
      </c>
      <c r="I143" s="141"/>
      <c r="L143" s="30"/>
      <c r="M143" s="142"/>
      <c r="T143" s="51"/>
      <c r="AT143" s="15" t="s">
        <v>151</v>
      </c>
      <c r="AU143" s="15" t="s">
        <v>86</v>
      </c>
    </row>
    <row r="144" spans="2:65" s="11" customFormat="1" ht="22.9" customHeight="1">
      <c r="B144" s="113"/>
      <c r="D144" s="114" t="s">
        <v>75</v>
      </c>
      <c r="E144" s="123" t="s">
        <v>249</v>
      </c>
      <c r="F144" s="123" t="s">
        <v>250</v>
      </c>
      <c r="I144" s="116"/>
      <c r="J144" s="124">
        <f>BK144</f>
        <v>0</v>
      </c>
      <c r="L144" s="113"/>
      <c r="M144" s="118"/>
      <c r="P144" s="119">
        <f>SUM(P145:P146)</f>
        <v>0</v>
      </c>
      <c r="R144" s="119">
        <f>SUM(R145:R146)</f>
        <v>0</v>
      </c>
      <c r="T144" s="120">
        <f>SUM(T145:T146)</f>
        <v>0</v>
      </c>
      <c r="AR144" s="114" t="s">
        <v>84</v>
      </c>
      <c r="AT144" s="121" t="s">
        <v>75</v>
      </c>
      <c r="AU144" s="121" t="s">
        <v>84</v>
      </c>
      <c r="AY144" s="114" t="s">
        <v>141</v>
      </c>
      <c r="BK144" s="122">
        <f>SUM(BK145:BK146)</f>
        <v>0</v>
      </c>
    </row>
    <row r="145" spans="2:65" s="1" customFormat="1" ht="37.9" customHeight="1">
      <c r="B145" s="125"/>
      <c r="C145" s="126" t="s">
        <v>251</v>
      </c>
      <c r="D145" s="126" t="s">
        <v>144</v>
      </c>
      <c r="E145" s="127" t="s">
        <v>252</v>
      </c>
      <c r="F145" s="128" t="s">
        <v>253</v>
      </c>
      <c r="G145" s="129" t="s">
        <v>225</v>
      </c>
      <c r="H145" s="130">
        <v>12.28</v>
      </c>
      <c r="I145" s="131"/>
      <c r="J145" s="132">
        <f>ROUND(I145*H145,2)</f>
        <v>0</v>
      </c>
      <c r="K145" s="128" t="s">
        <v>148</v>
      </c>
      <c r="L145" s="30"/>
      <c r="M145" s="133" t="s">
        <v>3</v>
      </c>
      <c r="N145" s="134" t="s">
        <v>47</v>
      </c>
      <c r="P145" s="135">
        <f>O145*H145</f>
        <v>0</v>
      </c>
      <c r="Q145" s="135">
        <v>0</v>
      </c>
      <c r="R145" s="135">
        <f>Q145*H145</f>
        <v>0</v>
      </c>
      <c r="S145" s="135">
        <v>0</v>
      </c>
      <c r="T145" s="136">
        <f>S145*H145</f>
        <v>0</v>
      </c>
      <c r="AR145" s="137" t="s">
        <v>149</v>
      </c>
      <c r="AT145" s="137" t="s">
        <v>144</v>
      </c>
      <c r="AU145" s="137" t="s">
        <v>86</v>
      </c>
      <c r="AY145" s="15" t="s">
        <v>141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5" t="s">
        <v>84</v>
      </c>
      <c r="BK145" s="138">
        <f>ROUND(I145*H145,2)</f>
        <v>0</v>
      </c>
      <c r="BL145" s="15" t="s">
        <v>149</v>
      </c>
      <c r="BM145" s="137" t="s">
        <v>892</v>
      </c>
    </row>
    <row r="146" spans="2:65" s="1" customFormat="1">
      <c r="B146" s="30"/>
      <c r="D146" s="139" t="s">
        <v>151</v>
      </c>
      <c r="F146" s="140" t="s">
        <v>255</v>
      </c>
      <c r="I146" s="141"/>
      <c r="L146" s="30"/>
      <c r="M146" s="142"/>
      <c r="T146" s="51"/>
      <c r="AT146" s="15" t="s">
        <v>151</v>
      </c>
      <c r="AU146" s="15" t="s">
        <v>86</v>
      </c>
    </row>
    <row r="147" spans="2:65" s="11" customFormat="1" ht="25.9" customHeight="1">
      <c r="B147" s="113"/>
      <c r="D147" s="114" t="s">
        <v>75</v>
      </c>
      <c r="E147" s="115" t="s">
        <v>256</v>
      </c>
      <c r="F147" s="115" t="s">
        <v>257</v>
      </c>
      <c r="I147" s="116"/>
      <c r="J147" s="117">
        <f>BK147</f>
        <v>0</v>
      </c>
      <c r="L147" s="113"/>
      <c r="M147" s="118"/>
      <c r="P147" s="119">
        <f>P148+P163+P196+P207+P218+P230+P234+P255+P275+P278+P281+P322+P327+P342</f>
        <v>0</v>
      </c>
      <c r="R147" s="119">
        <f>R148+R163+R196+R207+R218+R230+R234+R255+R275+R278+R281+R322+R327+R342</f>
        <v>4.989639379999999</v>
      </c>
      <c r="T147" s="120">
        <f>T148+T163+T196+T207+T218+T230+T234+T255+T275+T278+T281+T322+T327+T342</f>
        <v>2.5687179999999996</v>
      </c>
      <c r="AR147" s="114" t="s">
        <v>86</v>
      </c>
      <c r="AT147" s="121" t="s">
        <v>75</v>
      </c>
      <c r="AU147" s="121" t="s">
        <v>76</v>
      </c>
      <c r="AY147" s="114" t="s">
        <v>141</v>
      </c>
      <c r="BK147" s="122">
        <f>BK148+BK163+BK196+BK207+BK218+BK230+BK234+BK255+BK275+BK278+BK281+BK322+BK327+BK342</f>
        <v>0</v>
      </c>
    </row>
    <row r="148" spans="2:65" s="11" customFormat="1" ht="22.9" customHeight="1">
      <c r="B148" s="113"/>
      <c r="D148" s="114" t="s">
        <v>75</v>
      </c>
      <c r="E148" s="123" t="s">
        <v>258</v>
      </c>
      <c r="F148" s="123" t="s">
        <v>259</v>
      </c>
      <c r="I148" s="116"/>
      <c r="J148" s="124">
        <f>BK148</f>
        <v>0</v>
      </c>
      <c r="L148" s="113"/>
      <c r="M148" s="118"/>
      <c r="P148" s="119">
        <f>SUM(P149:P162)</f>
        <v>0</v>
      </c>
      <c r="R148" s="119">
        <f>SUM(R149:R162)</f>
        <v>7.0750000000000007E-2</v>
      </c>
      <c r="T148" s="120">
        <f>SUM(T149:T162)</f>
        <v>0.373</v>
      </c>
      <c r="AR148" s="114" t="s">
        <v>86</v>
      </c>
      <c r="AT148" s="121" t="s">
        <v>75</v>
      </c>
      <c r="AU148" s="121" t="s">
        <v>84</v>
      </c>
      <c r="AY148" s="114" t="s">
        <v>141</v>
      </c>
      <c r="BK148" s="122">
        <f>SUM(BK149:BK162)</f>
        <v>0</v>
      </c>
    </row>
    <row r="149" spans="2:65" s="1" customFormat="1" ht="16.5" customHeight="1">
      <c r="B149" s="125"/>
      <c r="C149" s="126" t="s">
        <v>260</v>
      </c>
      <c r="D149" s="126" t="s">
        <v>144</v>
      </c>
      <c r="E149" s="127" t="s">
        <v>261</v>
      </c>
      <c r="F149" s="128" t="s">
        <v>262</v>
      </c>
      <c r="G149" s="129" t="s">
        <v>263</v>
      </c>
      <c r="H149" s="130">
        <v>25</v>
      </c>
      <c r="I149" s="131"/>
      <c r="J149" s="132">
        <f>ROUND(I149*H149,2)</f>
        <v>0</v>
      </c>
      <c r="K149" s="128" t="s">
        <v>148</v>
      </c>
      <c r="L149" s="30"/>
      <c r="M149" s="133" t="s">
        <v>3</v>
      </c>
      <c r="N149" s="134" t="s">
        <v>47</v>
      </c>
      <c r="P149" s="135">
        <f>O149*H149</f>
        <v>0</v>
      </c>
      <c r="Q149" s="135">
        <v>0</v>
      </c>
      <c r="R149" s="135">
        <f>Q149*H149</f>
        <v>0</v>
      </c>
      <c r="S149" s="135">
        <v>1.4919999999999999E-2</v>
      </c>
      <c r="T149" s="136">
        <f>S149*H149</f>
        <v>0.373</v>
      </c>
      <c r="AR149" s="137" t="s">
        <v>228</v>
      </c>
      <c r="AT149" s="137" t="s">
        <v>144</v>
      </c>
      <c r="AU149" s="137" t="s">
        <v>86</v>
      </c>
      <c r="AY149" s="15" t="s">
        <v>141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5" t="s">
        <v>84</v>
      </c>
      <c r="BK149" s="138">
        <f>ROUND(I149*H149,2)</f>
        <v>0</v>
      </c>
      <c r="BL149" s="15" t="s">
        <v>228</v>
      </c>
      <c r="BM149" s="137" t="s">
        <v>893</v>
      </c>
    </row>
    <row r="150" spans="2:65" s="1" customFormat="1">
      <c r="B150" s="30"/>
      <c r="D150" s="139" t="s">
        <v>151</v>
      </c>
      <c r="F150" s="140" t="s">
        <v>265</v>
      </c>
      <c r="I150" s="141"/>
      <c r="L150" s="30"/>
      <c r="M150" s="142"/>
      <c r="T150" s="51"/>
      <c r="AT150" s="15" t="s">
        <v>151</v>
      </c>
      <c r="AU150" s="15" t="s">
        <v>86</v>
      </c>
    </row>
    <row r="151" spans="2:65" s="1" customFormat="1" ht="16.5" customHeight="1">
      <c r="B151" s="125"/>
      <c r="C151" s="126" t="s">
        <v>266</v>
      </c>
      <c r="D151" s="126" t="s">
        <v>144</v>
      </c>
      <c r="E151" s="127" t="s">
        <v>267</v>
      </c>
      <c r="F151" s="128" t="s">
        <v>268</v>
      </c>
      <c r="G151" s="129" t="s">
        <v>263</v>
      </c>
      <c r="H151" s="130">
        <v>25</v>
      </c>
      <c r="I151" s="131"/>
      <c r="J151" s="132">
        <f>ROUND(I151*H151,2)</f>
        <v>0</v>
      </c>
      <c r="K151" s="128" t="s">
        <v>148</v>
      </c>
      <c r="L151" s="30"/>
      <c r="M151" s="133" t="s">
        <v>3</v>
      </c>
      <c r="N151" s="134" t="s">
        <v>47</v>
      </c>
      <c r="P151" s="135">
        <f>O151*H151</f>
        <v>0</v>
      </c>
      <c r="Q151" s="135">
        <v>1.2999999999999999E-3</v>
      </c>
      <c r="R151" s="135">
        <f>Q151*H151</f>
        <v>3.2500000000000001E-2</v>
      </c>
      <c r="S151" s="135">
        <v>0</v>
      </c>
      <c r="T151" s="136">
        <f>S151*H151</f>
        <v>0</v>
      </c>
      <c r="AR151" s="137" t="s">
        <v>228</v>
      </c>
      <c r="AT151" s="137" t="s">
        <v>144</v>
      </c>
      <c r="AU151" s="137" t="s">
        <v>86</v>
      </c>
      <c r="AY151" s="15" t="s">
        <v>141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5" t="s">
        <v>84</v>
      </c>
      <c r="BK151" s="138">
        <f>ROUND(I151*H151,2)</f>
        <v>0</v>
      </c>
      <c r="BL151" s="15" t="s">
        <v>228</v>
      </c>
      <c r="BM151" s="137" t="s">
        <v>894</v>
      </c>
    </row>
    <row r="152" spans="2:65" s="1" customFormat="1">
      <c r="B152" s="30"/>
      <c r="D152" s="139" t="s">
        <v>151</v>
      </c>
      <c r="F152" s="140" t="s">
        <v>270</v>
      </c>
      <c r="I152" s="141"/>
      <c r="L152" s="30"/>
      <c r="M152" s="142"/>
      <c r="T152" s="51"/>
      <c r="AT152" s="15" t="s">
        <v>151</v>
      </c>
      <c r="AU152" s="15" t="s">
        <v>86</v>
      </c>
    </row>
    <row r="153" spans="2:65" s="1" customFormat="1" ht="16.5" customHeight="1">
      <c r="B153" s="125"/>
      <c r="C153" s="126" t="s">
        <v>271</v>
      </c>
      <c r="D153" s="126" t="s">
        <v>144</v>
      </c>
      <c r="E153" s="127" t="s">
        <v>272</v>
      </c>
      <c r="F153" s="128" t="s">
        <v>273</v>
      </c>
      <c r="G153" s="129" t="s">
        <v>263</v>
      </c>
      <c r="H153" s="130">
        <v>25</v>
      </c>
      <c r="I153" s="131"/>
      <c r="J153" s="132">
        <f>ROUND(I153*H153,2)</f>
        <v>0</v>
      </c>
      <c r="K153" s="128" t="s">
        <v>148</v>
      </c>
      <c r="L153" s="30"/>
      <c r="M153" s="133" t="s">
        <v>3</v>
      </c>
      <c r="N153" s="134" t="s">
        <v>47</v>
      </c>
      <c r="P153" s="135">
        <f>O153*H153</f>
        <v>0</v>
      </c>
      <c r="Q153" s="135">
        <v>1.5299999999999999E-3</v>
      </c>
      <c r="R153" s="135">
        <f>Q153*H153</f>
        <v>3.8249999999999999E-2</v>
      </c>
      <c r="S153" s="135">
        <v>0</v>
      </c>
      <c r="T153" s="136">
        <f>S153*H153</f>
        <v>0</v>
      </c>
      <c r="AR153" s="137" t="s">
        <v>228</v>
      </c>
      <c r="AT153" s="137" t="s">
        <v>144</v>
      </c>
      <c r="AU153" s="137" t="s">
        <v>86</v>
      </c>
      <c r="AY153" s="15" t="s">
        <v>141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5" t="s">
        <v>84</v>
      </c>
      <c r="BK153" s="138">
        <f>ROUND(I153*H153,2)</f>
        <v>0</v>
      </c>
      <c r="BL153" s="15" t="s">
        <v>228</v>
      </c>
      <c r="BM153" s="137" t="s">
        <v>895</v>
      </c>
    </row>
    <row r="154" spans="2:65" s="1" customFormat="1">
      <c r="B154" s="30"/>
      <c r="D154" s="139" t="s">
        <v>151</v>
      </c>
      <c r="F154" s="140" t="s">
        <v>275</v>
      </c>
      <c r="I154" s="141"/>
      <c r="L154" s="30"/>
      <c r="M154" s="142"/>
      <c r="T154" s="51"/>
      <c r="AT154" s="15" t="s">
        <v>151</v>
      </c>
      <c r="AU154" s="15" t="s">
        <v>86</v>
      </c>
    </row>
    <row r="155" spans="2:65" s="1" customFormat="1" ht="16.5" customHeight="1">
      <c r="B155" s="125"/>
      <c r="C155" s="126" t="s">
        <v>276</v>
      </c>
      <c r="D155" s="126" t="s">
        <v>144</v>
      </c>
      <c r="E155" s="127" t="s">
        <v>277</v>
      </c>
      <c r="F155" s="128" t="s">
        <v>278</v>
      </c>
      <c r="G155" s="129" t="s">
        <v>178</v>
      </c>
      <c r="H155" s="130">
        <v>10</v>
      </c>
      <c r="I155" s="131"/>
      <c r="J155" s="132">
        <f>ROUND(I155*H155,2)</f>
        <v>0</v>
      </c>
      <c r="K155" s="128" t="s">
        <v>148</v>
      </c>
      <c r="L155" s="30"/>
      <c r="M155" s="133" t="s">
        <v>3</v>
      </c>
      <c r="N155" s="134" t="s">
        <v>47</v>
      </c>
      <c r="P155" s="135">
        <f>O155*H155</f>
        <v>0</v>
      </c>
      <c r="Q155" s="135">
        <v>0</v>
      </c>
      <c r="R155" s="135">
        <f>Q155*H155</f>
        <v>0</v>
      </c>
      <c r="S155" s="135">
        <v>0</v>
      </c>
      <c r="T155" s="136">
        <f>S155*H155</f>
        <v>0</v>
      </c>
      <c r="AR155" s="137" t="s">
        <v>228</v>
      </c>
      <c r="AT155" s="137" t="s">
        <v>144</v>
      </c>
      <c r="AU155" s="137" t="s">
        <v>86</v>
      </c>
      <c r="AY155" s="15" t="s">
        <v>141</v>
      </c>
      <c r="BE155" s="138">
        <f>IF(N155="základní",J155,0)</f>
        <v>0</v>
      </c>
      <c r="BF155" s="138">
        <f>IF(N155="snížená",J155,0)</f>
        <v>0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15" t="s">
        <v>84</v>
      </c>
      <c r="BK155" s="138">
        <f>ROUND(I155*H155,2)</f>
        <v>0</v>
      </c>
      <c r="BL155" s="15" t="s">
        <v>228</v>
      </c>
      <c r="BM155" s="137" t="s">
        <v>896</v>
      </c>
    </row>
    <row r="156" spans="2:65" s="1" customFormat="1">
      <c r="B156" s="30"/>
      <c r="D156" s="139" t="s">
        <v>151</v>
      </c>
      <c r="F156" s="140" t="s">
        <v>280</v>
      </c>
      <c r="I156" s="141"/>
      <c r="L156" s="30"/>
      <c r="M156" s="142"/>
      <c r="T156" s="51"/>
      <c r="AT156" s="15" t="s">
        <v>151</v>
      </c>
      <c r="AU156" s="15" t="s">
        <v>86</v>
      </c>
    </row>
    <row r="157" spans="2:65" s="1" customFormat="1" ht="16.5" customHeight="1">
      <c r="B157" s="125"/>
      <c r="C157" s="126" t="s">
        <v>281</v>
      </c>
      <c r="D157" s="126" t="s">
        <v>144</v>
      </c>
      <c r="E157" s="127" t="s">
        <v>282</v>
      </c>
      <c r="F157" s="128" t="s">
        <v>283</v>
      </c>
      <c r="G157" s="129" t="s">
        <v>263</v>
      </c>
      <c r="H157" s="130">
        <v>25</v>
      </c>
      <c r="I157" s="131"/>
      <c r="J157" s="132">
        <f>ROUND(I157*H157,2)</f>
        <v>0</v>
      </c>
      <c r="K157" s="128" t="s">
        <v>148</v>
      </c>
      <c r="L157" s="30"/>
      <c r="M157" s="133" t="s">
        <v>3</v>
      </c>
      <c r="N157" s="134" t="s">
        <v>47</v>
      </c>
      <c r="P157" s="135">
        <f>O157*H157</f>
        <v>0</v>
      </c>
      <c r="Q157" s="135">
        <v>0</v>
      </c>
      <c r="R157" s="135">
        <f>Q157*H157</f>
        <v>0</v>
      </c>
      <c r="S157" s="135">
        <v>0</v>
      </c>
      <c r="T157" s="136">
        <f>S157*H157</f>
        <v>0</v>
      </c>
      <c r="AR157" s="137" t="s">
        <v>228</v>
      </c>
      <c r="AT157" s="137" t="s">
        <v>144</v>
      </c>
      <c r="AU157" s="137" t="s">
        <v>86</v>
      </c>
      <c r="AY157" s="15" t="s">
        <v>141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5" t="s">
        <v>84</v>
      </c>
      <c r="BK157" s="138">
        <f>ROUND(I157*H157,2)</f>
        <v>0</v>
      </c>
      <c r="BL157" s="15" t="s">
        <v>228</v>
      </c>
      <c r="BM157" s="137" t="s">
        <v>897</v>
      </c>
    </row>
    <row r="158" spans="2:65" s="1" customFormat="1">
      <c r="B158" s="30"/>
      <c r="D158" s="139" t="s">
        <v>151</v>
      </c>
      <c r="F158" s="140" t="s">
        <v>285</v>
      </c>
      <c r="I158" s="141"/>
      <c r="L158" s="30"/>
      <c r="M158" s="142"/>
      <c r="T158" s="51"/>
      <c r="AT158" s="15" t="s">
        <v>151</v>
      </c>
      <c r="AU158" s="15" t="s">
        <v>86</v>
      </c>
    </row>
    <row r="159" spans="2:65" s="1" customFormat="1" ht="24.2" customHeight="1">
      <c r="B159" s="125"/>
      <c r="C159" s="126" t="s">
        <v>509</v>
      </c>
      <c r="D159" s="126" t="s">
        <v>144</v>
      </c>
      <c r="E159" s="127" t="s">
        <v>287</v>
      </c>
      <c r="F159" s="128" t="s">
        <v>288</v>
      </c>
      <c r="G159" s="129" t="s">
        <v>225</v>
      </c>
      <c r="H159" s="130">
        <v>2.5</v>
      </c>
      <c r="I159" s="131"/>
      <c r="J159" s="132">
        <f>ROUND(I159*H159,2)</f>
        <v>0</v>
      </c>
      <c r="K159" s="128" t="s">
        <v>148</v>
      </c>
      <c r="L159" s="30"/>
      <c r="M159" s="133" t="s">
        <v>3</v>
      </c>
      <c r="N159" s="134" t="s">
        <v>47</v>
      </c>
      <c r="P159" s="135">
        <f>O159*H159</f>
        <v>0</v>
      </c>
      <c r="Q159" s="135">
        <v>0</v>
      </c>
      <c r="R159" s="135">
        <f>Q159*H159</f>
        <v>0</v>
      </c>
      <c r="S159" s="135">
        <v>0</v>
      </c>
      <c r="T159" s="136">
        <f>S159*H159</f>
        <v>0</v>
      </c>
      <c r="AR159" s="137" t="s">
        <v>228</v>
      </c>
      <c r="AT159" s="137" t="s">
        <v>144</v>
      </c>
      <c r="AU159" s="137" t="s">
        <v>86</v>
      </c>
      <c r="AY159" s="15" t="s">
        <v>141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5" t="s">
        <v>84</v>
      </c>
      <c r="BK159" s="138">
        <f>ROUND(I159*H159,2)</f>
        <v>0</v>
      </c>
      <c r="BL159" s="15" t="s">
        <v>228</v>
      </c>
      <c r="BM159" s="137" t="s">
        <v>898</v>
      </c>
    </row>
    <row r="160" spans="2:65" s="1" customFormat="1">
      <c r="B160" s="30"/>
      <c r="D160" s="139" t="s">
        <v>151</v>
      </c>
      <c r="F160" s="140" t="s">
        <v>290</v>
      </c>
      <c r="I160" s="141"/>
      <c r="L160" s="30"/>
      <c r="M160" s="142"/>
      <c r="T160" s="51"/>
      <c r="AT160" s="15" t="s">
        <v>151</v>
      </c>
      <c r="AU160" s="15" t="s">
        <v>86</v>
      </c>
    </row>
    <row r="161" spans="2:65" s="1" customFormat="1" ht="37.9" customHeight="1">
      <c r="B161" s="125"/>
      <c r="C161" s="126" t="s">
        <v>514</v>
      </c>
      <c r="D161" s="126" t="s">
        <v>144</v>
      </c>
      <c r="E161" s="127" t="s">
        <v>292</v>
      </c>
      <c r="F161" s="128" t="s">
        <v>293</v>
      </c>
      <c r="G161" s="129" t="s">
        <v>225</v>
      </c>
      <c r="H161" s="130">
        <v>2.5</v>
      </c>
      <c r="I161" s="131"/>
      <c r="J161" s="132">
        <f>ROUND(I161*H161,2)</f>
        <v>0</v>
      </c>
      <c r="K161" s="128" t="s">
        <v>148</v>
      </c>
      <c r="L161" s="30"/>
      <c r="M161" s="133" t="s">
        <v>3</v>
      </c>
      <c r="N161" s="134" t="s">
        <v>47</v>
      </c>
      <c r="P161" s="135">
        <f>O161*H161</f>
        <v>0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228</v>
      </c>
      <c r="AT161" s="137" t="s">
        <v>144</v>
      </c>
      <c r="AU161" s="137" t="s">
        <v>86</v>
      </c>
      <c r="AY161" s="15" t="s">
        <v>141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5" t="s">
        <v>84</v>
      </c>
      <c r="BK161" s="138">
        <f>ROUND(I161*H161,2)</f>
        <v>0</v>
      </c>
      <c r="BL161" s="15" t="s">
        <v>228</v>
      </c>
      <c r="BM161" s="137" t="s">
        <v>899</v>
      </c>
    </row>
    <row r="162" spans="2:65" s="1" customFormat="1">
      <c r="B162" s="30"/>
      <c r="D162" s="139" t="s">
        <v>151</v>
      </c>
      <c r="F162" s="140" t="s">
        <v>295</v>
      </c>
      <c r="I162" s="141"/>
      <c r="L162" s="30"/>
      <c r="M162" s="142"/>
      <c r="T162" s="51"/>
      <c r="AT162" s="15" t="s">
        <v>151</v>
      </c>
      <c r="AU162" s="15" t="s">
        <v>86</v>
      </c>
    </row>
    <row r="163" spans="2:65" s="11" customFormat="1" ht="22.9" customHeight="1">
      <c r="B163" s="113"/>
      <c r="D163" s="114" t="s">
        <v>75</v>
      </c>
      <c r="E163" s="123" t="s">
        <v>296</v>
      </c>
      <c r="F163" s="123" t="s">
        <v>297</v>
      </c>
      <c r="I163" s="116"/>
      <c r="J163" s="124">
        <f>BK163</f>
        <v>0</v>
      </c>
      <c r="L163" s="113"/>
      <c r="M163" s="118"/>
      <c r="P163" s="119">
        <f>SUM(P164:P195)</f>
        <v>0</v>
      </c>
      <c r="R163" s="119">
        <f>SUM(R164:R195)</f>
        <v>0.25034000000000001</v>
      </c>
      <c r="T163" s="120">
        <f>SUM(T164:T195)</f>
        <v>1.933E-2</v>
      </c>
      <c r="AR163" s="114" t="s">
        <v>86</v>
      </c>
      <c r="AT163" s="121" t="s">
        <v>75</v>
      </c>
      <c r="AU163" s="121" t="s">
        <v>84</v>
      </c>
      <c r="AY163" s="114" t="s">
        <v>141</v>
      </c>
      <c r="BK163" s="122">
        <f>SUM(BK164:BK195)</f>
        <v>0</v>
      </c>
    </row>
    <row r="164" spans="2:65" s="1" customFormat="1" ht="16.5" customHeight="1">
      <c r="B164" s="125"/>
      <c r="C164" s="126" t="s">
        <v>298</v>
      </c>
      <c r="D164" s="126" t="s">
        <v>144</v>
      </c>
      <c r="E164" s="127" t="s">
        <v>299</v>
      </c>
      <c r="F164" s="128" t="s">
        <v>300</v>
      </c>
      <c r="G164" s="129" t="s">
        <v>165</v>
      </c>
      <c r="H164" s="130">
        <v>1</v>
      </c>
      <c r="I164" s="131"/>
      <c r="J164" s="132">
        <f>ROUND(I164*H164,2)</f>
        <v>0</v>
      </c>
      <c r="K164" s="128" t="s">
        <v>148</v>
      </c>
      <c r="L164" s="30"/>
      <c r="M164" s="133" t="s">
        <v>3</v>
      </c>
      <c r="N164" s="134" t="s">
        <v>47</v>
      </c>
      <c r="P164" s="135">
        <f>O164*H164</f>
        <v>0</v>
      </c>
      <c r="Q164" s="135">
        <v>0</v>
      </c>
      <c r="R164" s="135">
        <f>Q164*H164</f>
        <v>0</v>
      </c>
      <c r="S164" s="135">
        <v>1.933E-2</v>
      </c>
      <c r="T164" s="136">
        <f>S164*H164</f>
        <v>1.933E-2</v>
      </c>
      <c r="AR164" s="137" t="s">
        <v>228</v>
      </c>
      <c r="AT164" s="137" t="s">
        <v>144</v>
      </c>
      <c r="AU164" s="137" t="s">
        <v>86</v>
      </c>
      <c r="AY164" s="15" t="s">
        <v>141</v>
      </c>
      <c r="BE164" s="138">
        <f>IF(N164="základní",J164,0)</f>
        <v>0</v>
      </c>
      <c r="BF164" s="138">
        <f>IF(N164="snížená",J164,0)</f>
        <v>0</v>
      </c>
      <c r="BG164" s="138">
        <f>IF(N164="zákl. přenesená",J164,0)</f>
        <v>0</v>
      </c>
      <c r="BH164" s="138">
        <f>IF(N164="sníž. přenesená",J164,0)</f>
        <v>0</v>
      </c>
      <c r="BI164" s="138">
        <f>IF(N164="nulová",J164,0)</f>
        <v>0</v>
      </c>
      <c r="BJ164" s="15" t="s">
        <v>84</v>
      </c>
      <c r="BK164" s="138">
        <f>ROUND(I164*H164,2)</f>
        <v>0</v>
      </c>
      <c r="BL164" s="15" t="s">
        <v>228</v>
      </c>
      <c r="BM164" s="137" t="s">
        <v>900</v>
      </c>
    </row>
    <row r="165" spans="2:65" s="1" customFormat="1">
      <c r="B165" s="30"/>
      <c r="D165" s="139" t="s">
        <v>151</v>
      </c>
      <c r="F165" s="140" t="s">
        <v>302</v>
      </c>
      <c r="I165" s="141"/>
      <c r="L165" s="30"/>
      <c r="M165" s="142"/>
      <c r="T165" s="51"/>
      <c r="AT165" s="15" t="s">
        <v>151</v>
      </c>
      <c r="AU165" s="15" t="s">
        <v>86</v>
      </c>
    </row>
    <row r="166" spans="2:65" s="1" customFormat="1" ht="16.5" customHeight="1">
      <c r="B166" s="125"/>
      <c r="C166" s="126" t="s">
        <v>303</v>
      </c>
      <c r="D166" s="126" t="s">
        <v>144</v>
      </c>
      <c r="E166" s="127" t="s">
        <v>304</v>
      </c>
      <c r="F166" s="128" t="s">
        <v>305</v>
      </c>
      <c r="G166" s="129" t="s">
        <v>178</v>
      </c>
      <c r="H166" s="130">
        <v>4</v>
      </c>
      <c r="I166" s="131"/>
      <c r="J166" s="132">
        <f>ROUND(I166*H166,2)</f>
        <v>0</v>
      </c>
      <c r="K166" s="128" t="s">
        <v>148</v>
      </c>
      <c r="L166" s="30"/>
      <c r="M166" s="133" t="s">
        <v>3</v>
      </c>
      <c r="N166" s="134" t="s">
        <v>47</v>
      </c>
      <c r="P166" s="135">
        <f>O166*H166</f>
        <v>0</v>
      </c>
      <c r="Q166" s="135">
        <v>1.2700000000000001E-3</v>
      </c>
      <c r="R166" s="135">
        <f>Q166*H166</f>
        <v>5.0800000000000003E-3</v>
      </c>
      <c r="S166" s="135">
        <v>0</v>
      </c>
      <c r="T166" s="136">
        <f>S166*H166</f>
        <v>0</v>
      </c>
      <c r="AR166" s="137" t="s">
        <v>228</v>
      </c>
      <c r="AT166" s="137" t="s">
        <v>144</v>
      </c>
      <c r="AU166" s="137" t="s">
        <v>86</v>
      </c>
      <c r="AY166" s="15" t="s">
        <v>141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5" t="s">
        <v>84</v>
      </c>
      <c r="BK166" s="138">
        <f>ROUND(I166*H166,2)</f>
        <v>0</v>
      </c>
      <c r="BL166" s="15" t="s">
        <v>228</v>
      </c>
      <c r="BM166" s="137" t="s">
        <v>901</v>
      </c>
    </row>
    <row r="167" spans="2:65" s="1" customFormat="1">
      <c r="B167" s="30"/>
      <c r="D167" s="139" t="s">
        <v>151</v>
      </c>
      <c r="F167" s="140" t="s">
        <v>307</v>
      </c>
      <c r="I167" s="141"/>
      <c r="L167" s="30"/>
      <c r="M167" s="142"/>
      <c r="T167" s="51"/>
      <c r="AT167" s="15" t="s">
        <v>151</v>
      </c>
      <c r="AU167" s="15" t="s">
        <v>86</v>
      </c>
    </row>
    <row r="168" spans="2:65" s="1" customFormat="1" ht="16.5" customHeight="1">
      <c r="B168" s="125"/>
      <c r="C168" s="143" t="s">
        <v>308</v>
      </c>
      <c r="D168" s="143" t="s">
        <v>182</v>
      </c>
      <c r="E168" s="144" t="s">
        <v>309</v>
      </c>
      <c r="F168" s="145" t="s">
        <v>310</v>
      </c>
      <c r="G168" s="146" t="s">
        <v>178</v>
      </c>
      <c r="H168" s="147">
        <v>4</v>
      </c>
      <c r="I168" s="148"/>
      <c r="J168" s="149">
        <f>ROUND(I168*H168,2)</f>
        <v>0</v>
      </c>
      <c r="K168" s="145" t="s">
        <v>148</v>
      </c>
      <c r="L168" s="150"/>
      <c r="M168" s="151" t="s">
        <v>3</v>
      </c>
      <c r="N168" s="152" t="s">
        <v>47</v>
      </c>
      <c r="P168" s="135">
        <f>O168*H168</f>
        <v>0</v>
      </c>
      <c r="Q168" s="135">
        <v>8.0000000000000004E-4</v>
      </c>
      <c r="R168" s="135">
        <f>Q168*H168</f>
        <v>3.2000000000000002E-3</v>
      </c>
      <c r="S168" s="135">
        <v>0</v>
      </c>
      <c r="T168" s="136">
        <f>S168*H168</f>
        <v>0</v>
      </c>
      <c r="AR168" s="137" t="s">
        <v>311</v>
      </c>
      <c r="AT168" s="137" t="s">
        <v>182</v>
      </c>
      <c r="AU168" s="137" t="s">
        <v>86</v>
      </c>
      <c r="AY168" s="15" t="s">
        <v>141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5" t="s">
        <v>84</v>
      </c>
      <c r="BK168" s="138">
        <f>ROUND(I168*H168,2)</f>
        <v>0</v>
      </c>
      <c r="BL168" s="15" t="s">
        <v>228</v>
      </c>
      <c r="BM168" s="137" t="s">
        <v>902</v>
      </c>
    </row>
    <row r="169" spans="2:65" s="1" customFormat="1" ht="16.5" customHeight="1">
      <c r="B169" s="125"/>
      <c r="C169" s="143" t="s">
        <v>313</v>
      </c>
      <c r="D169" s="143" t="s">
        <v>182</v>
      </c>
      <c r="E169" s="144" t="s">
        <v>314</v>
      </c>
      <c r="F169" s="145" t="s">
        <v>315</v>
      </c>
      <c r="G169" s="146" t="s">
        <v>178</v>
      </c>
      <c r="H169" s="147">
        <v>4</v>
      </c>
      <c r="I169" s="148"/>
      <c r="J169" s="149">
        <f>ROUND(I169*H169,2)</f>
        <v>0</v>
      </c>
      <c r="K169" s="145" t="s">
        <v>148</v>
      </c>
      <c r="L169" s="150"/>
      <c r="M169" s="151" t="s">
        <v>3</v>
      </c>
      <c r="N169" s="152" t="s">
        <v>47</v>
      </c>
      <c r="P169" s="135">
        <f>O169*H169</f>
        <v>0</v>
      </c>
      <c r="Q169" s="135">
        <v>1.4999999999999999E-2</v>
      </c>
      <c r="R169" s="135">
        <f>Q169*H169</f>
        <v>0.06</v>
      </c>
      <c r="S169" s="135">
        <v>0</v>
      </c>
      <c r="T169" s="136">
        <f>S169*H169</f>
        <v>0</v>
      </c>
      <c r="AR169" s="137" t="s">
        <v>311</v>
      </c>
      <c r="AT169" s="137" t="s">
        <v>182</v>
      </c>
      <c r="AU169" s="137" t="s">
        <v>86</v>
      </c>
      <c r="AY169" s="15" t="s">
        <v>141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5" t="s">
        <v>84</v>
      </c>
      <c r="BK169" s="138">
        <f>ROUND(I169*H169,2)</f>
        <v>0</v>
      </c>
      <c r="BL169" s="15" t="s">
        <v>228</v>
      </c>
      <c r="BM169" s="137" t="s">
        <v>903</v>
      </c>
    </row>
    <row r="170" spans="2:65" s="1" customFormat="1" ht="16.5" customHeight="1">
      <c r="B170" s="125"/>
      <c r="C170" s="126" t="s">
        <v>317</v>
      </c>
      <c r="D170" s="126" t="s">
        <v>144</v>
      </c>
      <c r="E170" s="127" t="s">
        <v>904</v>
      </c>
      <c r="F170" s="128" t="s">
        <v>905</v>
      </c>
      <c r="G170" s="129" t="s">
        <v>165</v>
      </c>
      <c r="H170" s="130">
        <v>4</v>
      </c>
      <c r="I170" s="131"/>
      <c r="J170" s="132">
        <f>ROUND(I170*H170,2)</f>
        <v>0</v>
      </c>
      <c r="K170" s="128" t="s">
        <v>148</v>
      </c>
      <c r="L170" s="30"/>
      <c r="M170" s="133" t="s">
        <v>3</v>
      </c>
      <c r="N170" s="134" t="s">
        <v>47</v>
      </c>
      <c r="P170" s="135">
        <f>O170*H170</f>
        <v>0</v>
      </c>
      <c r="Q170" s="135">
        <v>1.6080000000000001E-2</v>
      </c>
      <c r="R170" s="135">
        <f>Q170*H170</f>
        <v>6.4320000000000002E-2</v>
      </c>
      <c r="S170" s="135">
        <v>0</v>
      </c>
      <c r="T170" s="136">
        <f>S170*H170</f>
        <v>0</v>
      </c>
      <c r="AR170" s="137" t="s">
        <v>228</v>
      </c>
      <c r="AT170" s="137" t="s">
        <v>144</v>
      </c>
      <c r="AU170" s="137" t="s">
        <v>86</v>
      </c>
      <c r="AY170" s="15" t="s">
        <v>141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5" t="s">
        <v>84</v>
      </c>
      <c r="BK170" s="138">
        <f>ROUND(I170*H170,2)</f>
        <v>0</v>
      </c>
      <c r="BL170" s="15" t="s">
        <v>228</v>
      </c>
      <c r="BM170" s="137" t="s">
        <v>906</v>
      </c>
    </row>
    <row r="171" spans="2:65" s="1" customFormat="1">
      <c r="B171" s="30"/>
      <c r="D171" s="139" t="s">
        <v>151</v>
      </c>
      <c r="F171" s="140" t="s">
        <v>907</v>
      </c>
      <c r="I171" s="141"/>
      <c r="L171" s="30"/>
      <c r="M171" s="142"/>
      <c r="T171" s="51"/>
      <c r="AT171" s="15" t="s">
        <v>151</v>
      </c>
      <c r="AU171" s="15" t="s">
        <v>86</v>
      </c>
    </row>
    <row r="172" spans="2:65" s="1" customFormat="1" ht="16.5" customHeight="1">
      <c r="B172" s="125"/>
      <c r="C172" s="143" t="s">
        <v>326</v>
      </c>
      <c r="D172" s="143" t="s">
        <v>182</v>
      </c>
      <c r="E172" s="144" t="s">
        <v>908</v>
      </c>
      <c r="F172" s="145" t="s">
        <v>909</v>
      </c>
      <c r="G172" s="146" t="s">
        <v>178</v>
      </c>
      <c r="H172" s="147">
        <v>4</v>
      </c>
      <c r="I172" s="148"/>
      <c r="J172" s="149">
        <f>ROUND(I172*H172,2)</f>
        <v>0</v>
      </c>
      <c r="K172" s="145" t="s">
        <v>148</v>
      </c>
      <c r="L172" s="150"/>
      <c r="M172" s="151" t="s">
        <v>3</v>
      </c>
      <c r="N172" s="152" t="s">
        <v>47</v>
      </c>
      <c r="P172" s="135">
        <f>O172*H172</f>
        <v>0</v>
      </c>
      <c r="Q172" s="135">
        <v>1.0999999999999999E-2</v>
      </c>
      <c r="R172" s="135">
        <f>Q172*H172</f>
        <v>4.3999999999999997E-2</v>
      </c>
      <c r="S172" s="135">
        <v>0</v>
      </c>
      <c r="T172" s="136">
        <f>S172*H172</f>
        <v>0</v>
      </c>
      <c r="AR172" s="137" t="s">
        <v>311</v>
      </c>
      <c r="AT172" s="137" t="s">
        <v>182</v>
      </c>
      <c r="AU172" s="137" t="s">
        <v>86</v>
      </c>
      <c r="AY172" s="15" t="s">
        <v>141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5" t="s">
        <v>84</v>
      </c>
      <c r="BK172" s="138">
        <f>ROUND(I172*H172,2)</f>
        <v>0</v>
      </c>
      <c r="BL172" s="15" t="s">
        <v>228</v>
      </c>
      <c r="BM172" s="137" t="s">
        <v>910</v>
      </c>
    </row>
    <row r="173" spans="2:65" s="1" customFormat="1" ht="24.2" customHeight="1">
      <c r="B173" s="125"/>
      <c r="C173" s="126" t="s">
        <v>331</v>
      </c>
      <c r="D173" s="126" t="s">
        <v>144</v>
      </c>
      <c r="E173" s="127" t="s">
        <v>318</v>
      </c>
      <c r="F173" s="128" t="s">
        <v>319</v>
      </c>
      <c r="G173" s="129" t="s">
        <v>165</v>
      </c>
      <c r="H173" s="130">
        <v>2</v>
      </c>
      <c r="I173" s="131"/>
      <c r="J173" s="132">
        <f>ROUND(I173*H173,2)</f>
        <v>0</v>
      </c>
      <c r="K173" s="128" t="s">
        <v>148</v>
      </c>
      <c r="L173" s="30"/>
      <c r="M173" s="133" t="s">
        <v>3</v>
      </c>
      <c r="N173" s="134" t="s">
        <v>47</v>
      </c>
      <c r="P173" s="135">
        <f>O173*H173</f>
        <v>0</v>
      </c>
      <c r="Q173" s="135">
        <v>1.5469999999999999E-2</v>
      </c>
      <c r="R173" s="135">
        <f>Q173*H173</f>
        <v>3.0939999999999999E-2</v>
      </c>
      <c r="S173" s="135">
        <v>0</v>
      </c>
      <c r="T173" s="136">
        <f>S173*H173</f>
        <v>0</v>
      </c>
      <c r="AR173" s="137" t="s">
        <v>228</v>
      </c>
      <c r="AT173" s="137" t="s">
        <v>144</v>
      </c>
      <c r="AU173" s="137" t="s">
        <v>86</v>
      </c>
      <c r="AY173" s="15" t="s">
        <v>141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5" t="s">
        <v>84</v>
      </c>
      <c r="BK173" s="138">
        <f>ROUND(I173*H173,2)</f>
        <v>0</v>
      </c>
      <c r="BL173" s="15" t="s">
        <v>228</v>
      </c>
      <c r="BM173" s="137" t="s">
        <v>911</v>
      </c>
    </row>
    <row r="174" spans="2:65" s="1" customFormat="1">
      <c r="B174" s="30"/>
      <c r="D174" s="139" t="s">
        <v>151</v>
      </c>
      <c r="F174" s="140" t="s">
        <v>321</v>
      </c>
      <c r="I174" s="141"/>
      <c r="L174" s="30"/>
      <c r="M174" s="142"/>
      <c r="T174" s="51"/>
      <c r="AT174" s="15" t="s">
        <v>151</v>
      </c>
      <c r="AU174" s="15" t="s">
        <v>86</v>
      </c>
    </row>
    <row r="175" spans="2:65" s="1" customFormat="1" ht="16.5" customHeight="1">
      <c r="B175" s="125"/>
      <c r="C175" s="143" t="s">
        <v>490</v>
      </c>
      <c r="D175" s="143" t="s">
        <v>182</v>
      </c>
      <c r="E175" s="144" t="s">
        <v>323</v>
      </c>
      <c r="F175" s="145" t="s">
        <v>324</v>
      </c>
      <c r="G175" s="146" t="s">
        <v>178</v>
      </c>
      <c r="H175" s="147">
        <v>2</v>
      </c>
      <c r="I175" s="148"/>
      <c r="J175" s="149">
        <f>ROUND(I175*H175,2)</f>
        <v>0</v>
      </c>
      <c r="K175" s="145" t="s">
        <v>148</v>
      </c>
      <c r="L175" s="150"/>
      <c r="M175" s="151" t="s">
        <v>3</v>
      </c>
      <c r="N175" s="152" t="s">
        <v>47</v>
      </c>
      <c r="P175" s="135">
        <f>O175*H175</f>
        <v>0</v>
      </c>
      <c r="Q175" s="135">
        <v>3.1E-4</v>
      </c>
      <c r="R175" s="135">
        <f>Q175*H175</f>
        <v>6.2E-4</v>
      </c>
      <c r="S175" s="135">
        <v>0</v>
      </c>
      <c r="T175" s="136">
        <f>S175*H175</f>
        <v>0</v>
      </c>
      <c r="AR175" s="137" t="s">
        <v>311</v>
      </c>
      <c r="AT175" s="137" t="s">
        <v>182</v>
      </c>
      <c r="AU175" s="137" t="s">
        <v>86</v>
      </c>
      <c r="AY175" s="15" t="s">
        <v>141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5" t="s">
        <v>84</v>
      </c>
      <c r="BK175" s="138">
        <f>ROUND(I175*H175,2)</f>
        <v>0</v>
      </c>
      <c r="BL175" s="15" t="s">
        <v>228</v>
      </c>
      <c r="BM175" s="137" t="s">
        <v>912</v>
      </c>
    </row>
    <row r="176" spans="2:65" s="1" customFormat="1" ht="16.5" customHeight="1">
      <c r="B176" s="125"/>
      <c r="C176" s="126" t="s">
        <v>335</v>
      </c>
      <c r="D176" s="126" t="s">
        <v>144</v>
      </c>
      <c r="E176" s="127" t="s">
        <v>327</v>
      </c>
      <c r="F176" s="128" t="s">
        <v>328</v>
      </c>
      <c r="G176" s="129" t="s">
        <v>178</v>
      </c>
      <c r="H176" s="130">
        <v>4</v>
      </c>
      <c r="I176" s="131"/>
      <c r="J176" s="132">
        <f>ROUND(I176*H176,2)</f>
        <v>0</v>
      </c>
      <c r="K176" s="128" t="s">
        <v>148</v>
      </c>
      <c r="L176" s="30"/>
      <c r="M176" s="133" t="s">
        <v>3</v>
      </c>
      <c r="N176" s="134" t="s">
        <v>47</v>
      </c>
      <c r="P176" s="135">
        <f>O176*H176</f>
        <v>0</v>
      </c>
      <c r="Q176" s="135">
        <v>0</v>
      </c>
      <c r="R176" s="135">
        <f>Q176*H176</f>
        <v>0</v>
      </c>
      <c r="S176" s="135">
        <v>0</v>
      </c>
      <c r="T176" s="136">
        <f>S176*H176</f>
        <v>0</v>
      </c>
      <c r="AR176" s="137" t="s">
        <v>228</v>
      </c>
      <c r="AT176" s="137" t="s">
        <v>144</v>
      </c>
      <c r="AU176" s="137" t="s">
        <v>86</v>
      </c>
      <c r="AY176" s="15" t="s">
        <v>141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5" t="s">
        <v>84</v>
      </c>
      <c r="BK176" s="138">
        <f>ROUND(I176*H176,2)</f>
        <v>0</v>
      </c>
      <c r="BL176" s="15" t="s">
        <v>228</v>
      </c>
      <c r="BM176" s="137" t="s">
        <v>913</v>
      </c>
    </row>
    <row r="177" spans="2:65" s="1" customFormat="1">
      <c r="B177" s="30"/>
      <c r="D177" s="139" t="s">
        <v>151</v>
      </c>
      <c r="F177" s="140" t="s">
        <v>330</v>
      </c>
      <c r="I177" s="141"/>
      <c r="L177" s="30"/>
      <c r="M177" s="142"/>
      <c r="T177" s="51"/>
      <c r="AT177" s="15" t="s">
        <v>151</v>
      </c>
      <c r="AU177" s="15" t="s">
        <v>86</v>
      </c>
    </row>
    <row r="178" spans="2:65" s="1" customFormat="1" ht="16.5" customHeight="1">
      <c r="B178" s="125"/>
      <c r="C178" s="143" t="s">
        <v>340</v>
      </c>
      <c r="D178" s="143" t="s">
        <v>182</v>
      </c>
      <c r="E178" s="144" t="s">
        <v>332</v>
      </c>
      <c r="F178" s="145" t="s">
        <v>333</v>
      </c>
      <c r="G178" s="146" t="s">
        <v>178</v>
      </c>
      <c r="H178" s="147">
        <v>4</v>
      </c>
      <c r="I178" s="148"/>
      <c r="J178" s="149">
        <f>ROUND(I178*H178,2)</f>
        <v>0</v>
      </c>
      <c r="K178" s="145" t="s">
        <v>148</v>
      </c>
      <c r="L178" s="150"/>
      <c r="M178" s="151" t="s">
        <v>3</v>
      </c>
      <c r="N178" s="152" t="s">
        <v>47</v>
      </c>
      <c r="P178" s="135">
        <f>O178*H178</f>
        <v>0</v>
      </c>
      <c r="Q178" s="135">
        <v>5.0000000000000001E-4</v>
      </c>
      <c r="R178" s="135">
        <f>Q178*H178</f>
        <v>2E-3</v>
      </c>
      <c r="S178" s="135">
        <v>0</v>
      </c>
      <c r="T178" s="136">
        <f>S178*H178</f>
        <v>0</v>
      </c>
      <c r="AR178" s="137" t="s">
        <v>311</v>
      </c>
      <c r="AT178" s="137" t="s">
        <v>182</v>
      </c>
      <c r="AU178" s="137" t="s">
        <v>86</v>
      </c>
      <c r="AY178" s="15" t="s">
        <v>141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5" t="s">
        <v>84</v>
      </c>
      <c r="BK178" s="138">
        <f>ROUND(I178*H178,2)</f>
        <v>0</v>
      </c>
      <c r="BL178" s="15" t="s">
        <v>228</v>
      </c>
      <c r="BM178" s="137" t="s">
        <v>914</v>
      </c>
    </row>
    <row r="179" spans="2:65" s="1" customFormat="1" ht="16.5" customHeight="1">
      <c r="B179" s="125"/>
      <c r="C179" s="126" t="s">
        <v>344</v>
      </c>
      <c r="D179" s="126" t="s">
        <v>144</v>
      </c>
      <c r="E179" s="127" t="s">
        <v>336</v>
      </c>
      <c r="F179" s="128" t="s">
        <v>337</v>
      </c>
      <c r="G179" s="129" t="s">
        <v>178</v>
      </c>
      <c r="H179" s="130">
        <v>8</v>
      </c>
      <c r="I179" s="131"/>
      <c r="J179" s="132">
        <f>ROUND(I179*H179,2)</f>
        <v>0</v>
      </c>
      <c r="K179" s="128" t="s">
        <v>148</v>
      </c>
      <c r="L179" s="30"/>
      <c r="M179" s="133" t="s">
        <v>3</v>
      </c>
      <c r="N179" s="134" t="s">
        <v>47</v>
      </c>
      <c r="P179" s="135">
        <f>O179*H179</f>
        <v>0</v>
      </c>
      <c r="Q179" s="135">
        <v>0</v>
      </c>
      <c r="R179" s="135">
        <f>Q179*H179</f>
        <v>0</v>
      </c>
      <c r="S179" s="135">
        <v>0</v>
      </c>
      <c r="T179" s="136">
        <f>S179*H179</f>
        <v>0</v>
      </c>
      <c r="AR179" s="137" t="s">
        <v>228</v>
      </c>
      <c r="AT179" s="137" t="s">
        <v>144</v>
      </c>
      <c r="AU179" s="137" t="s">
        <v>86</v>
      </c>
      <c r="AY179" s="15" t="s">
        <v>141</v>
      </c>
      <c r="BE179" s="138">
        <f>IF(N179="základní",J179,0)</f>
        <v>0</v>
      </c>
      <c r="BF179" s="138">
        <f>IF(N179="snížená",J179,0)</f>
        <v>0</v>
      </c>
      <c r="BG179" s="138">
        <f>IF(N179="zákl. přenesená",J179,0)</f>
        <v>0</v>
      </c>
      <c r="BH179" s="138">
        <f>IF(N179="sníž. přenesená",J179,0)</f>
        <v>0</v>
      </c>
      <c r="BI179" s="138">
        <f>IF(N179="nulová",J179,0)</f>
        <v>0</v>
      </c>
      <c r="BJ179" s="15" t="s">
        <v>84</v>
      </c>
      <c r="BK179" s="138">
        <f>ROUND(I179*H179,2)</f>
        <v>0</v>
      </c>
      <c r="BL179" s="15" t="s">
        <v>228</v>
      </c>
      <c r="BM179" s="137" t="s">
        <v>915</v>
      </c>
    </row>
    <row r="180" spans="2:65" s="1" customFormat="1">
      <c r="B180" s="30"/>
      <c r="D180" s="139" t="s">
        <v>151</v>
      </c>
      <c r="F180" s="140" t="s">
        <v>339</v>
      </c>
      <c r="I180" s="141"/>
      <c r="L180" s="30"/>
      <c r="M180" s="142"/>
      <c r="T180" s="51"/>
      <c r="AT180" s="15" t="s">
        <v>151</v>
      </c>
      <c r="AU180" s="15" t="s">
        <v>86</v>
      </c>
    </row>
    <row r="181" spans="2:65" s="1" customFormat="1" ht="16.5" customHeight="1">
      <c r="B181" s="125"/>
      <c r="C181" s="143" t="s">
        <v>348</v>
      </c>
      <c r="D181" s="143" t="s">
        <v>182</v>
      </c>
      <c r="E181" s="144" t="s">
        <v>341</v>
      </c>
      <c r="F181" s="145" t="s">
        <v>342</v>
      </c>
      <c r="G181" s="146" t="s">
        <v>178</v>
      </c>
      <c r="H181" s="147">
        <v>8</v>
      </c>
      <c r="I181" s="148"/>
      <c r="J181" s="149">
        <f>ROUND(I181*H181,2)</f>
        <v>0</v>
      </c>
      <c r="K181" s="145" t="s">
        <v>148</v>
      </c>
      <c r="L181" s="150"/>
      <c r="M181" s="151" t="s">
        <v>3</v>
      </c>
      <c r="N181" s="152" t="s">
        <v>47</v>
      </c>
      <c r="P181" s="135">
        <f>O181*H181</f>
        <v>0</v>
      </c>
      <c r="Q181" s="135">
        <v>5.0000000000000001E-4</v>
      </c>
      <c r="R181" s="135">
        <f>Q181*H181</f>
        <v>4.0000000000000001E-3</v>
      </c>
      <c r="S181" s="135">
        <v>0</v>
      </c>
      <c r="T181" s="136">
        <f>S181*H181</f>
        <v>0</v>
      </c>
      <c r="AR181" s="137" t="s">
        <v>311</v>
      </c>
      <c r="AT181" s="137" t="s">
        <v>182</v>
      </c>
      <c r="AU181" s="137" t="s">
        <v>86</v>
      </c>
      <c r="AY181" s="15" t="s">
        <v>141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5" t="s">
        <v>84</v>
      </c>
      <c r="BK181" s="138">
        <f>ROUND(I181*H181,2)</f>
        <v>0</v>
      </c>
      <c r="BL181" s="15" t="s">
        <v>228</v>
      </c>
      <c r="BM181" s="137" t="s">
        <v>916</v>
      </c>
    </row>
    <row r="182" spans="2:65" s="1" customFormat="1" ht="16.5" customHeight="1">
      <c r="B182" s="125"/>
      <c r="C182" s="143" t="s">
        <v>352</v>
      </c>
      <c r="D182" s="143" t="s">
        <v>182</v>
      </c>
      <c r="E182" s="144" t="s">
        <v>345</v>
      </c>
      <c r="F182" s="145" t="s">
        <v>346</v>
      </c>
      <c r="G182" s="146" t="s">
        <v>178</v>
      </c>
      <c r="H182" s="147">
        <v>4</v>
      </c>
      <c r="I182" s="148"/>
      <c r="J182" s="149">
        <f>ROUND(I182*H182,2)</f>
        <v>0</v>
      </c>
      <c r="K182" s="145" t="s">
        <v>148</v>
      </c>
      <c r="L182" s="150"/>
      <c r="M182" s="151" t="s">
        <v>3</v>
      </c>
      <c r="N182" s="152" t="s">
        <v>47</v>
      </c>
      <c r="P182" s="135">
        <f>O182*H182</f>
        <v>0</v>
      </c>
      <c r="Q182" s="135">
        <v>2.0999999999999999E-3</v>
      </c>
      <c r="R182" s="135">
        <f>Q182*H182</f>
        <v>8.3999999999999995E-3</v>
      </c>
      <c r="S182" s="135">
        <v>0</v>
      </c>
      <c r="T182" s="136">
        <f>S182*H182</f>
        <v>0</v>
      </c>
      <c r="AR182" s="137" t="s">
        <v>311</v>
      </c>
      <c r="AT182" s="137" t="s">
        <v>182</v>
      </c>
      <c r="AU182" s="137" t="s">
        <v>86</v>
      </c>
      <c r="AY182" s="15" t="s">
        <v>141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5" t="s">
        <v>84</v>
      </c>
      <c r="BK182" s="138">
        <f>ROUND(I182*H182,2)</f>
        <v>0</v>
      </c>
      <c r="BL182" s="15" t="s">
        <v>228</v>
      </c>
      <c r="BM182" s="137" t="s">
        <v>917</v>
      </c>
    </row>
    <row r="183" spans="2:65" s="1" customFormat="1" ht="16.5" customHeight="1">
      <c r="B183" s="125"/>
      <c r="C183" s="143" t="s">
        <v>357</v>
      </c>
      <c r="D183" s="143" t="s">
        <v>182</v>
      </c>
      <c r="E183" s="144" t="s">
        <v>349</v>
      </c>
      <c r="F183" s="145" t="s">
        <v>350</v>
      </c>
      <c r="G183" s="146" t="s">
        <v>178</v>
      </c>
      <c r="H183" s="147">
        <v>4</v>
      </c>
      <c r="I183" s="148"/>
      <c r="J183" s="149">
        <f>ROUND(I183*H183,2)</f>
        <v>0</v>
      </c>
      <c r="K183" s="145" t="s">
        <v>148</v>
      </c>
      <c r="L183" s="150"/>
      <c r="M183" s="151" t="s">
        <v>3</v>
      </c>
      <c r="N183" s="152" t="s">
        <v>47</v>
      </c>
      <c r="P183" s="135">
        <f>O183*H183</f>
        <v>0</v>
      </c>
      <c r="Q183" s="135">
        <v>1E-3</v>
      </c>
      <c r="R183" s="135">
        <f>Q183*H183</f>
        <v>4.0000000000000001E-3</v>
      </c>
      <c r="S183" s="135">
        <v>0</v>
      </c>
      <c r="T183" s="136">
        <f>S183*H183</f>
        <v>0</v>
      </c>
      <c r="AR183" s="137" t="s">
        <v>311</v>
      </c>
      <c r="AT183" s="137" t="s">
        <v>182</v>
      </c>
      <c r="AU183" s="137" t="s">
        <v>86</v>
      </c>
      <c r="AY183" s="15" t="s">
        <v>141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5" t="s">
        <v>84</v>
      </c>
      <c r="BK183" s="138">
        <f>ROUND(I183*H183,2)</f>
        <v>0</v>
      </c>
      <c r="BL183" s="15" t="s">
        <v>228</v>
      </c>
      <c r="BM183" s="137" t="s">
        <v>918</v>
      </c>
    </row>
    <row r="184" spans="2:65" s="1" customFormat="1" ht="16.5" customHeight="1">
      <c r="B184" s="125"/>
      <c r="C184" s="126" t="s">
        <v>361</v>
      </c>
      <c r="D184" s="126" t="s">
        <v>144</v>
      </c>
      <c r="E184" s="127" t="s">
        <v>353</v>
      </c>
      <c r="F184" s="128" t="s">
        <v>354</v>
      </c>
      <c r="G184" s="129" t="s">
        <v>178</v>
      </c>
      <c r="H184" s="130">
        <v>4</v>
      </c>
      <c r="I184" s="131"/>
      <c r="J184" s="132">
        <f>ROUND(I184*H184,2)</f>
        <v>0</v>
      </c>
      <c r="K184" s="128" t="s">
        <v>148</v>
      </c>
      <c r="L184" s="30"/>
      <c r="M184" s="133" t="s">
        <v>3</v>
      </c>
      <c r="N184" s="134" t="s">
        <v>47</v>
      </c>
      <c r="P184" s="135">
        <f>O184*H184</f>
        <v>0</v>
      </c>
      <c r="Q184" s="135">
        <v>0</v>
      </c>
      <c r="R184" s="135">
        <f>Q184*H184</f>
        <v>0</v>
      </c>
      <c r="S184" s="135">
        <v>0</v>
      </c>
      <c r="T184" s="136">
        <f>S184*H184</f>
        <v>0</v>
      </c>
      <c r="AR184" s="137" t="s">
        <v>228</v>
      </c>
      <c r="AT184" s="137" t="s">
        <v>144</v>
      </c>
      <c r="AU184" s="137" t="s">
        <v>86</v>
      </c>
      <c r="AY184" s="15" t="s">
        <v>141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5" t="s">
        <v>84</v>
      </c>
      <c r="BK184" s="138">
        <f>ROUND(I184*H184,2)</f>
        <v>0</v>
      </c>
      <c r="BL184" s="15" t="s">
        <v>228</v>
      </c>
      <c r="BM184" s="137" t="s">
        <v>919</v>
      </c>
    </row>
    <row r="185" spans="2:65" s="1" customFormat="1">
      <c r="B185" s="30"/>
      <c r="D185" s="139" t="s">
        <v>151</v>
      </c>
      <c r="F185" s="140" t="s">
        <v>356</v>
      </c>
      <c r="I185" s="141"/>
      <c r="L185" s="30"/>
      <c r="M185" s="142"/>
      <c r="T185" s="51"/>
      <c r="AT185" s="15" t="s">
        <v>151</v>
      </c>
      <c r="AU185" s="15" t="s">
        <v>86</v>
      </c>
    </row>
    <row r="186" spans="2:65" s="1" customFormat="1" ht="16.5" customHeight="1">
      <c r="B186" s="125"/>
      <c r="C186" s="143" t="s">
        <v>366</v>
      </c>
      <c r="D186" s="143" t="s">
        <v>182</v>
      </c>
      <c r="E186" s="144" t="s">
        <v>358</v>
      </c>
      <c r="F186" s="145" t="s">
        <v>359</v>
      </c>
      <c r="G186" s="146" t="s">
        <v>178</v>
      </c>
      <c r="H186" s="147">
        <v>4</v>
      </c>
      <c r="I186" s="148"/>
      <c r="J186" s="149">
        <f>ROUND(I186*H186,2)</f>
        <v>0</v>
      </c>
      <c r="K186" s="145" t="s">
        <v>148</v>
      </c>
      <c r="L186" s="150"/>
      <c r="M186" s="151" t="s">
        <v>3</v>
      </c>
      <c r="N186" s="152" t="s">
        <v>47</v>
      </c>
      <c r="P186" s="135">
        <f>O186*H186</f>
        <v>0</v>
      </c>
      <c r="Q186" s="135">
        <v>1.2999999999999999E-3</v>
      </c>
      <c r="R186" s="135">
        <f>Q186*H186</f>
        <v>5.1999999999999998E-3</v>
      </c>
      <c r="S186" s="135">
        <v>0</v>
      </c>
      <c r="T186" s="136">
        <f>S186*H186</f>
        <v>0</v>
      </c>
      <c r="AR186" s="137" t="s">
        <v>311</v>
      </c>
      <c r="AT186" s="137" t="s">
        <v>182</v>
      </c>
      <c r="AU186" s="137" t="s">
        <v>86</v>
      </c>
      <c r="AY186" s="15" t="s">
        <v>141</v>
      </c>
      <c r="BE186" s="138">
        <f>IF(N186="základní",J186,0)</f>
        <v>0</v>
      </c>
      <c r="BF186" s="138">
        <f>IF(N186="snížená",J186,0)</f>
        <v>0</v>
      </c>
      <c r="BG186" s="138">
        <f>IF(N186="zákl. přenesená",J186,0)</f>
        <v>0</v>
      </c>
      <c r="BH186" s="138">
        <f>IF(N186="sníž. přenesená",J186,0)</f>
        <v>0</v>
      </c>
      <c r="BI186" s="138">
        <f>IF(N186="nulová",J186,0)</f>
        <v>0</v>
      </c>
      <c r="BJ186" s="15" t="s">
        <v>84</v>
      </c>
      <c r="BK186" s="138">
        <f>ROUND(I186*H186,2)</f>
        <v>0</v>
      </c>
      <c r="BL186" s="15" t="s">
        <v>228</v>
      </c>
      <c r="BM186" s="137" t="s">
        <v>920</v>
      </c>
    </row>
    <row r="187" spans="2:65" s="1" customFormat="1" ht="16.5" customHeight="1">
      <c r="B187" s="125"/>
      <c r="C187" s="126" t="s">
        <v>370</v>
      </c>
      <c r="D187" s="126" t="s">
        <v>144</v>
      </c>
      <c r="E187" s="127" t="s">
        <v>362</v>
      </c>
      <c r="F187" s="128" t="s">
        <v>363</v>
      </c>
      <c r="G187" s="129" t="s">
        <v>178</v>
      </c>
      <c r="H187" s="130">
        <v>4</v>
      </c>
      <c r="I187" s="131"/>
      <c r="J187" s="132">
        <f>ROUND(I187*H187,2)</f>
        <v>0</v>
      </c>
      <c r="K187" s="128" t="s">
        <v>148</v>
      </c>
      <c r="L187" s="30"/>
      <c r="M187" s="133" t="s">
        <v>3</v>
      </c>
      <c r="N187" s="134" t="s">
        <v>47</v>
      </c>
      <c r="P187" s="135">
        <f>O187*H187</f>
        <v>0</v>
      </c>
      <c r="Q187" s="135">
        <v>0</v>
      </c>
      <c r="R187" s="135">
        <f>Q187*H187</f>
        <v>0</v>
      </c>
      <c r="S187" s="135">
        <v>0</v>
      </c>
      <c r="T187" s="136">
        <f>S187*H187</f>
        <v>0</v>
      </c>
      <c r="AR187" s="137" t="s">
        <v>228</v>
      </c>
      <c r="AT187" s="137" t="s">
        <v>144</v>
      </c>
      <c r="AU187" s="137" t="s">
        <v>86</v>
      </c>
      <c r="AY187" s="15" t="s">
        <v>141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5" t="s">
        <v>84</v>
      </c>
      <c r="BK187" s="138">
        <f>ROUND(I187*H187,2)</f>
        <v>0</v>
      </c>
      <c r="BL187" s="15" t="s">
        <v>228</v>
      </c>
      <c r="BM187" s="137" t="s">
        <v>921</v>
      </c>
    </row>
    <row r="188" spans="2:65" s="1" customFormat="1">
      <c r="B188" s="30"/>
      <c r="D188" s="139" t="s">
        <v>151</v>
      </c>
      <c r="F188" s="140" t="s">
        <v>365</v>
      </c>
      <c r="I188" s="141"/>
      <c r="L188" s="30"/>
      <c r="M188" s="142"/>
      <c r="T188" s="51"/>
      <c r="AT188" s="15" t="s">
        <v>151</v>
      </c>
      <c r="AU188" s="15" t="s">
        <v>86</v>
      </c>
    </row>
    <row r="189" spans="2:65" s="1" customFormat="1" ht="16.5" customHeight="1">
      <c r="B189" s="125"/>
      <c r="C189" s="143" t="s">
        <v>375</v>
      </c>
      <c r="D189" s="143" t="s">
        <v>182</v>
      </c>
      <c r="E189" s="144" t="s">
        <v>367</v>
      </c>
      <c r="F189" s="145" t="s">
        <v>368</v>
      </c>
      <c r="G189" s="146" t="s">
        <v>178</v>
      </c>
      <c r="H189" s="147">
        <v>4</v>
      </c>
      <c r="I189" s="148"/>
      <c r="J189" s="149">
        <f>ROUND(I189*H189,2)</f>
        <v>0</v>
      </c>
      <c r="K189" s="145" t="s">
        <v>148</v>
      </c>
      <c r="L189" s="150"/>
      <c r="M189" s="151" t="s">
        <v>3</v>
      </c>
      <c r="N189" s="152" t="s">
        <v>47</v>
      </c>
      <c r="P189" s="135">
        <f>O189*H189</f>
        <v>0</v>
      </c>
      <c r="Q189" s="135">
        <v>1.2E-4</v>
      </c>
      <c r="R189" s="135">
        <f>Q189*H189</f>
        <v>4.8000000000000001E-4</v>
      </c>
      <c r="S189" s="135">
        <v>0</v>
      </c>
      <c r="T189" s="136">
        <f>S189*H189</f>
        <v>0</v>
      </c>
      <c r="AR189" s="137" t="s">
        <v>311</v>
      </c>
      <c r="AT189" s="137" t="s">
        <v>182</v>
      </c>
      <c r="AU189" s="137" t="s">
        <v>86</v>
      </c>
      <c r="AY189" s="15" t="s">
        <v>141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5" t="s">
        <v>84</v>
      </c>
      <c r="BK189" s="138">
        <f>ROUND(I189*H189,2)</f>
        <v>0</v>
      </c>
      <c r="BL189" s="15" t="s">
        <v>228</v>
      </c>
      <c r="BM189" s="137" t="s">
        <v>922</v>
      </c>
    </row>
    <row r="190" spans="2:65" s="1" customFormat="1" ht="16.5" customHeight="1">
      <c r="B190" s="125"/>
      <c r="C190" s="126" t="s">
        <v>379</v>
      </c>
      <c r="D190" s="126" t="s">
        <v>144</v>
      </c>
      <c r="E190" s="127" t="s">
        <v>371</v>
      </c>
      <c r="F190" s="128" t="s">
        <v>372</v>
      </c>
      <c r="G190" s="129" t="s">
        <v>165</v>
      </c>
      <c r="H190" s="130">
        <v>1</v>
      </c>
      <c r="I190" s="131"/>
      <c r="J190" s="132">
        <f>ROUND(I190*H190,2)</f>
        <v>0</v>
      </c>
      <c r="K190" s="128" t="s">
        <v>148</v>
      </c>
      <c r="L190" s="30"/>
      <c r="M190" s="133" t="s">
        <v>3</v>
      </c>
      <c r="N190" s="134" t="s">
        <v>47</v>
      </c>
      <c r="P190" s="135">
        <f>O190*H190</f>
        <v>0</v>
      </c>
      <c r="Q190" s="135">
        <v>0</v>
      </c>
      <c r="R190" s="135">
        <f>Q190*H190</f>
        <v>0</v>
      </c>
      <c r="S190" s="135">
        <v>0</v>
      </c>
      <c r="T190" s="136">
        <f>S190*H190</f>
        <v>0</v>
      </c>
      <c r="AR190" s="137" t="s">
        <v>228</v>
      </c>
      <c r="AT190" s="137" t="s">
        <v>144</v>
      </c>
      <c r="AU190" s="137" t="s">
        <v>86</v>
      </c>
      <c r="AY190" s="15" t="s">
        <v>141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5" t="s">
        <v>84</v>
      </c>
      <c r="BK190" s="138">
        <f>ROUND(I190*H190,2)</f>
        <v>0</v>
      </c>
      <c r="BL190" s="15" t="s">
        <v>228</v>
      </c>
      <c r="BM190" s="137" t="s">
        <v>923</v>
      </c>
    </row>
    <row r="191" spans="2:65" s="1" customFormat="1">
      <c r="B191" s="30"/>
      <c r="D191" s="139" t="s">
        <v>151</v>
      </c>
      <c r="F191" s="140" t="s">
        <v>374</v>
      </c>
      <c r="I191" s="141"/>
      <c r="L191" s="30"/>
      <c r="M191" s="142"/>
      <c r="T191" s="51"/>
      <c r="AT191" s="15" t="s">
        <v>151</v>
      </c>
      <c r="AU191" s="15" t="s">
        <v>86</v>
      </c>
    </row>
    <row r="192" spans="2:65" s="1" customFormat="1" ht="16.5" customHeight="1">
      <c r="B192" s="125"/>
      <c r="C192" s="143" t="s">
        <v>479</v>
      </c>
      <c r="D192" s="143" t="s">
        <v>182</v>
      </c>
      <c r="E192" s="144" t="s">
        <v>376</v>
      </c>
      <c r="F192" s="145" t="s">
        <v>377</v>
      </c>
      <c r="G192" s="146" t="s">
        <v>178</v>
      </c>
      <c r="H192" s="147">
        <v>1</v>
      </c>
      <c r="I192" s="148"/>
      <c r="J192" s="149">
        <f>ROUND(I192*H192,2)</f>
        <v>0</v>
      </c>
      <c r="K192" s="145" t="s">
        <v>148</v>
      </c>
      <c r="L192" s="150"/>
      <c r="M192" s="151" t="s">
        <v>3</v>
      </c>
      <c r="N192" s="152" t="s">
        <v>47</v>
      </c>
      <c r="P192" s="135">
        <f>O192*H192</f>
        <v>0</v>
      </c>
      <c r="Q192" s="135">
        <v>9.4999999999999998E-3</v>
      </c>
      <c r="R192" s="135">
        <f>Q192*H192</f>
        <v>9.4999999999999998E-3</v>
      </c>
      <c r="S192" s="135">
        <v>0</v>
      </c>
      <c r="T192" s="136">
        <f>S192*H192</f>
        <v>0</v>
      </c>
      <c r="AR192" s="137" t="s">
        <v>311</v>
      </c>
      <c r="AT192" s="137" t="s">
        <v>182</v>
      </c>
      <c r="AU192" s="137" t="s">
        <v>86</v>
      </c>
      <c r="AY192" s="15" t="s">
        <v>141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5" t="s">
        <v>84</v>
      </c>
      <c r="BK192" s="138">
        <f>ROUND(I192*H192,2)</f>
        <v>0</v>
      </c>
      <c r="BL192" s="15" t="s">
        <v>228</v>
      </c>
      <c r="BM192" s="137" t="s">
        <v>924</v>
      </c>
    </row>
    <row r="193" spans="2:65" s="1" customFormat="1" ht="16.5" customHeight="1">
      <c r="B193" s="125"/>
      <c r="C193" s="126" t="s">
        <v>484</v>
      </c>
      <c r="D193" s="126" t="s">
        <v>144</v>
      </c>
      <c r="E193" s="127" t="s">
        <v>380</v>
      </c>
      <c r="F193" s="128" t="s">
        <v>381</v>
      </c>
      <c r="G193" s="129" t="s">
        <v>165</v>
      </c>
      <c r="H193" s="130">
        <v>2</v>
      </c>
      <c r="I193" s="131"/>
      <c r="J193" s="132">
        <f>ROUND(I193*H193,2)</f>
        <v>0</v>
      </c>
      <c r="K193" s="128" t="s">
        <v>148</v>
      </c>
      <c r="L193" s="30"/>
      <c r="M193" s="133" t="s">
        <v>3</v>
      </c>
      <c r="N193" s="134" t="s">
        <v>47</v>
      </c>
      <c r="P193" s="135">
        <f>O193*H193</f>
        <v>0</v>
      </c>
      <c r="Q193" s="135">
        <v>1.8E-3</v>
      </c>
      <c r="R193" s="135">
        <f>Q193*H193</f>
        <v>3.5999999999999999E-3</v>
      </c>
      <c r="S193" s="135">
        <v>0</v>
      </c>
      <c r="T193" s="136">
        <f>S193*H193</f>
        <v>0</v>
      </c>
      <c r="AR193" s="137" t="s">
        <v>228</v>
      </c>
      <c r="AT193" s="137" t="s">
        <v>144</v>
      </c>
      <c r="AU193" s="137" t="s">
        <v>86</v>
      </c>
      <c r="AY193" s="15" t="s">
        <v>141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5" t="s">
        <v>84</v>
      </c>
      <c r="BK193" s="138">
        <f>ROUND(I193*H193,2)</f>
        <v>0</v>
      </c>
      <c r="BL193" s="15" t="s">
        <v>228</v>
      </c>
      <c r="BM193" s="137" t="s">
        <v>925</v>
      </c>
    </row>
    <row r="194" spans="2:65" s="1" customFormat="1">
      <c r="B194" s="30"/>
      <c r="D194" s="139" t="s">
        <v>151</v>
      </c>
      <c r="F194" s="140" t="s">
        <v>383</v>
      </c>
      <c r="I194" s="141"/>
      <c r="L194" s="30"/>
      <c r="M194" s="142"/>
      <c r="T194" s="51"/>
      <c r="AT194" s="15" t="s">
        <v>151</v>
      </c>
      <c r="AU194" s="15" t="s">
        <v>86</v>
      </c>
    </row>
    <row r="195" spans="2:65" s="1" customFormat="1" ht="16.5" customHeight="1">
      <c r="B195" s="125"/>
      <c r="C195" s="143" t="s">
        <v>495</v>
      </c>
      <c r="D195" s="143" t="s">
        <v>182</v>
      </c>
      <c r="E195" s="144" t="s">
        <v>385</v>
      </c>
      <c r="F195" s="145" t="s">
        <v>386</v>
      </c>
      <c r="G195" s="146" t="s">
        <v>178</v>
      </c>
      <c r="H195" s="147">
        <v>2</v>
      </c>
      <c r="I195" s="148"/>
      <c r="J195" s="149">
        <f>ROUND(I195*H195,2)</f>
        <v>0</v>
      </c>
      <c r="K195" s="145" t="s">
        <v>148</v>
      </c>
      <c r="L195" s="150"/>
      <c r="M195" s="151" t="s">
        <v>3</v>
      </c>
      <c r="N195" s="152" t="s">
        <v>47</v>
      </c>
      <c r="P195" s="135">
        <f>O195*H195</f>
        <v>0</v>
      </c>
      <c r="Q195" s="135">
        <v>2.5000000000000001E-3</v>
      </c>
      <c r="R195" s="135">
        <f>Q195*H195</f>
        <v>5.0000000000000001E-3</v>
      </c>
      <c r="S195" s="135">
        <v>0</v>
      </c>
      <c r="T195" s="136">
        <f>S195*H195</f>
        <v>0</v>
      </c>
      <c r="AR195" s="137" t="s">
        <v>311</v>
      </c>
      <c r="AT195" s="137" t="s">
        <v>182</v>
      </c>
      <c r="AU195" s="137" t="s">
        <v>86</v>
      </c>
      <c r="AY195" s="15" t="s">
        <v>141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5" t="s">
        <v>84</v>
      </c>
      <c r="BK195" s="138">
        <f>ROUND(I195*H195,2)</f>
        <v>0</v>
      </c>
      <c r="BL195" s="15" t="s">
        <v>228</v>
      </c>
      <c r="BM195" s="137" t="s">
        <v>926</v>
      </c>
    </row>
    <row r="196" spans="2:65" s="11" customFormat="1" ht="22.9" customHeight="1">
      <c r="B196" s="113"/>
      <c r="D196" s="114" t="s">
        <v>75</v>
      </c>
      <c r="E196" s="123" t="s">
        <v>388</v>
      </c>
      <c r="F196" s="123" t="s">
        <v>389</v>
      </c>
      <c r="I196" s="116"/>
      <c r="J196" s="124">
        <f>BK196</f>
        <v>0</v>
      </c>
      <c r="L196" s="113"/>
      <c r="M196" s="118"/>
      <c r="P196" s="119">
        <f>SUM(P197:P206)</f>
        <v>0</v>
      </c>
      <c r="R196" s="119">
        <f>SUM(R197:R206)</f>
        <v>3.0400000000000002E-3</v>
      </c>
      <c r="T196" s="120">
        <f>SUM(T197:T206)</f>
        <v>0</v>
      </c>
      <c r="AR196" s="114" t="s">
        <v>86</v>
      </c>
      <c r="AT196" s="121" t="s">
        <v>75</v>
      </c>
      <c r="AU196" s="121" t="s">
        <v>84</v>
      </c>
      <c r="AY196" s="114" t="s">
        <v>141</v>
      </c>
      <c r="BK196" s="122">
        <f>SUM(BK197:BK206)</f>
        <v>0</v>
      </c>
    </row>
    <row r="197" spans="2:65" s="1" customFormat="1" ht="16.5" customHeight="1">
      <c r="B197" s="125"/>
      <c r="C197" s="126" t="s">
        <v>390</v>
      </c>
      <c r="D197" s="126" t="s">
        <v>144</v>
      </c>
      <c r="E197" s="127" t="s">
        <v>391</v>
      </c>
      <c r="F197" s="128" t="s">
        <v>392</v>
      </c>
      <c r="G197" s="129" t="s">
        <v>178</v>
      </c>
      <c r="H197" s="130">
        <v>2</v>
      </c>
      <c r="I197" s="131"/>
      <c r="J197" s="132">
        <f>ROUND(I197*H197,2)</f>
        <v>0</v>
      </c>
      <c r="K197" s="128" t="s">
        <v>148</v>
      </c>
      <c r="L197" s="30"/>
      <c r="M197" s="133" t="s">
        <v>3</v>
      </c>
      <c r="N197" s="134" t="s">
        <v>47</v>
      </c>
      <c r="P197" s="135">
        <f>O197*H197</f>
        <v>0</v>
      </c>
      <c r="Q197" s="135">
        <v>6.0000000000000002E-5</v>
      </c>
      <c r="R197" s="135">
        <f>Q197*H197</f>
        <v>1.2E-4</v>
      </c>
      <c r="S197" s="135">
        <v>0</v>
      </c>
      <c r="T197" s="136">
        <f>S197*H197</f>
        <v>0</v>
      </c>
      <c r="AR197" s="137" t="s">
        <v>228</v>
      </c>
      <c r="AT197" s="137" t="s">
        <v>144</v>
      </c>
      <c r="AU197" s="137" t="s">
        <v>86</v>
      </c>
      <c r="AY197" s="15" t="s">
        <v>141</v>
      </c>
      <c r="BE197" s="138">
        <f>IF(N197="základní",J197,0)</f>
        <v>0</v>
      </c>
      <c r="BF197" s="138">
        <f>IF(N197="snížená",J197,0)</f>
        <v>0</v>
      </c>
      <c r="BG197" s="138">
        <f>IF(N197="zákl. přenesená",J197,0)</f>
        <v>0</v>
      </c>
      <c r="BH197" s="138">
        <f>IF(N197="sníž. přenesená",J197,0)</f>
        <v>0</v>
      </c>
      <c r="BI197" s="138">
        <f>IF(N197="nulová",J197,0)</f>
        <v>0</v>
      </c>
      <c r="BJ197" s="15" t="s">
        <v>84</v>
      </c>
      <c r="BK197" s="138">
        <f>ROUND(I197*H197,2)</f>
        <v>0</v>
      </c>
      <c r="BL197" s="15" t="s">
        <v>228</v>
      </c>
      <c r="BM197" s="137" t="s">
        <v>927</v>
      </c>
    </row>
    <row r="198" spans="2:65" s="1" customFormat="1">
      <c r="B198" s="30"/>
      <c r="D198" s="139" t="s">
        <v>151</v>
      </c>
      <c r="F198" s="140" t="s">
        <v>394</v>
      </c>
      <c r="I198" s="141"/>
      <c r="L198" s="30"/>
      <c r="M198" s="142"/>
      <c r="T198" s="51"/>
      <c r="AT198" s="15" t="s">
        <v>151</v>
      </c>
      <c r="AU198" s="15" t="s">
        <v>86</v>
      </c>
    </row>
    <row r="199" spans="2:65" s="1" customFormat="1" ht="24.2" customHeight="1">
      <c r="B199" s="125"/>
      <c r="C199" s="126" t="s">
        <v>395</v>
      </c>
      <c r="D199" s="126" t="s">
        <v>144</v>
      </c>
      <c r="E199" s="127" t="s">
        <v>396</v>
      </c>
      <c r="F199" s="128" t="s">
        <v>397</v>
      </c>
      <c r="G199" s="129" t="s">
        <v>178</v>
      </c>
      <c r="H199" s="130">
        <v>2</v>
      </c>
      <c r="I199" s="131"/>
      <c r="J199" s="132">
        <f>ROUND(I199*H199,2)</f>
        <v>0</v>
      </c>
      <c r="K199" s="128" t="s">
        <v>148</v>
      </c>
      <c r="L199" s="30"/>
      <c r="M199" s="133" t="s">
        <v>3</v>
      </c>
      <c r="N199" s="134" t="s">
        <v>47</v>
      </c>
      <c r="P199" s="135">
        <f>O199*H199</f>
        <v>0</v>
      </c>
      <c r="Q199" s="135">
        <v>1.3999999999999999E-4</v>
      </c>
      <c r="R199" s="135">
        <f>Q199*H199</f>
        <v>2.7999999999999998E-4</v>
      </c>
      <c r="S199" s="135">
        <v>0</v>
      </c>
      <c r="T199" s="136">
        <f>S199*H199</f>
        <v>0</v>
      </c>
      <c r="AR199" s="137" t="s">
        <v>228</v>
      </c>
      <c r="AT199" s="137" t="s">
        <v>144</v>
      </c>
      <c r="AU199" s="137" t="s">
        <v>86</v>
      </c>
      <c r="AY199" s="15" t="s">
        <v>141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5" t="s">
        <v>84</v>
      </c>
      <c r="BK199" s="138">
        <f>ROUND(I199*H199,2)</f>
        <v>0</v>
      </c>
      <c r="BL199" s="15" t="s">
        <v>228</v>
      </c>
      <c r="BM199" s="137" t="s">
        <v>928</v>
      </c>
    </row>
    <row r="200" spans="2:65" s="1" customFormat="1">
      <c r="B200" s="30"/>
      <c r="D200" s="139" t="s">
        <v>151</v>
      </c>
      <c r="F200" s="140" t="s">
        <v>399</v>
      </c>
      <c r="I200" s="141"/>
      <c r="L200" s="30"/>
      <c r="M200" s="142"/>
      <c r="T200" s="51"/>
      <c r="AT200" s="15" t="s">
        <v>151</v>
      </c>
      <c r="AU200" s="15" t="s">
        <v>86</v>
      </c>
    </row>
    <row r="201" spans="2:65" s="1" customFormat="1" ht="16.5" customHeight="1">
      <c r="B201" s="125"/>
      <c r="C201" s="126" t="s">
        <v>400</v>
      </c>
      <c r="D201" s="126" t="s">
        <v>144</v>
      </c>
      <c r="E201" s="127" t="s">
        <v>401</v>
      </c>
      <c r="F201" s="128" t="s">
        <v>402</v>
      </c>
      <c r="G201" s="129" t="s">
        <v>178</v>
      </c>
      <c r="H201" s="130">
        <v>2</v>
      </c>
      <c r="I201" s="131"/>
      <c r="J201" s="132">
        <f>ROUND(I201*H201,2)</f>
        <v>0</v>
      </c>
      <c r="K201" s="128" t="s">
        <v>148</v>
      </c>
      <c r="L201" s="30"/>
      <c r="M201" s="133" t="s">
        <v>3</v>
      </c>
      <c r="N201" s="134" t="s">
        <v>47</v>
      </c>
      <c r="P201" s="135">
        <f>O201*H201</f>
        <v>0</v>
      </c>
      <c r="Q201" s="135">
        <v>2.5000000000000001E-4</v>
      </c>
      <c r="R201" s="135">
        <f>Q201*H201</f>
        <v>5.0000000000000001E-4</v>
      </c>
      <c r="S201" s="135">
        <v>0</v>
      </c>
      <c r="T201" s="136">
        <f>S201*H201</f>
        <v>0</v>
      </c>
      <c r="AR201" s="137" t="s">
        <v>228</v>
      </c>
      <c r="AT201" s="137" t="s">
        <v>144</v>
      </c>
      <c r="AU201" s="137" t="s">
        <v>86</v>
      </c>
      <c r="AY201" s="15" t="s">
        <v>141</v>
      </c>
      <c r="BE201" s="138">
        <f>IF(N201="základní",J201,0)</f>
        <v>0</v>
      </c>
      <c r="BF201" s="138">
        <f>IF(N201="snížená",J201,0)</f>
        <v>0</v>
      </c>
      <c r="BG201" s="138">
        <f>IF(N201="zákl. přenesená",J201,0)</f>
        <v>0</v>
      </c>
      <c r="BH201" s="138">
        <f>IF(N201="sníž. přenesená",J201,0)</f>
        <v>0</v>
      </c>
      <c r="BI201" s="138">
        <f>IF(N201="nulová",J201,0)</f>
        <v>0</v>
      </c>
      <c r="BJ201" s="15" t="s">
        <v>84</v>
      </c>
      <c r="BK201" s="138">
        <f>ROUND(I201*H201,2)</f>
        <v>0</v>
      </c>
      <c r="BL201" s="15" t="s">
        <v>228</v>
      </c>
      <c r="BM201" s="137" t="s">
        <v>929</v>
      </c>
    </row>
    <row r="202" spans="2:65" s="1" customFormat="1">
      <c r="B202" s="30"/>
      <c r="D202" s="139" t="s">
        <v>151</v>
      </c>
      <c r="F202" s="140" t="s">
        <v>404</v>
      </c>
      <c r="I202" s="141"/>
      <c r="L202" s="30"/>
      <c r="M202" s="142"/>
      <c r="T202" s="51"/>
      <c r="AT202" s="15" t="s">
        <v>151</v>
      </c>
      <c r="AU202" s="15" t="s">
        <v>86</v>
      </c>
    </row>
    <row r="203" spans="2:65" s="1" customFormat="1" ht="21.75" customHeight="1">
      <c r="B203" s="125"/>
      <c r="C203" s="126" t="s">
        <v>405</v>
      </c>
      <c r="D203" s="126" t="s">
        <v>144</v>
      </c>
      <c r="E203" s="127" t="s">
        <v>406</v>
      </c>
      <c r="F203" s="128" t="s">
        <v>407</v>
      </c>
      <c r="G203" s="129" t="s">
        <v>178</v>
      </c>
      <c r="H203" s="130">
        <v>2</v>
      </c>
      <c r="I203" s="131"/>
      <c r="J203" s="132">
        <f>ROUND(I203*H203,2)</f>
        <v>0</v>
      </c>
      <c r="K203" s="128" t="s">
        <v>148</v>
      </c>
      <c r="L203" s="30"/>
      <c r="M203" s="133" t="s">
        <v>3</v>
      </c>
      <c r="N203" s="134" t="s">
        <v>47</v>
      </c>
      <c r="P203" s="135">
        <f>O203*H203</f>
        <v>0</v>
      </c>
      <c r="Q203" s="135">
        <v>8.5999999999999998E-4</v>
      </c>
      <c r="R203" s="135">
        <f>Q203*H203</f>
        <v>1.72E-3</v>
      </c>
      <c r="S203" s="135">
        <v>0</v>
      </c>
      <c r="T203" s="136">
        <f>S203*H203</f>
        <v>0</v>
      </c>
      <c r="AR203" s="137" t="s">
        <v>228</v>
      </c>
      <c r="AT203" s="137" t="s">
        <v>144</v>
      </c>
      <c r="AU203" s="137" t="s">
        <v>86</v>
      </c>
      <c r="AY203" s="15" t="s">
        <v>141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5" t="s">
        <v>84</v>
      </c>
      <c r="BK203" s="138">
        <f>ROUND(I203*H203,2)</f>
        <v>0</v>
      </c>
      <c r="BL203" s="15" t="s">
        <v>228</v>
      </c>
      <c r="BM203" s="137" t="s">
        <v>930</v>
      </c>
    </row>
    <row r="204" spans="2:65" s="1" customFormat="1">
      <c r="B204" s="30"/>
      <c r="D204" s="139" t="s">
        <v>151</v>
      </c>
      <c r="F204" s="140" t="s">
        <v>409</v>
      </c>
      <c r="I204" s="141"/>
      <c r="L204" s="30"/>
      <c r="M204" s="142"/>
      <c r="T204" s="51"/>
      <c r="AT204" s="15" t="s">
        <v>151</v>
      </c>
      <c r="AU204" s="15" t="s">
        <v>86</v>
      </c>
    </row>
    <row r="205" spans="2:65" s="1" customFormat="1" ht="16.5" customHeight="1">
      <c r="B205" s="125"/>
      <c r="C205" s="126" t="s">
        <v>410</v>
      </c>
      <c r="D205" s="126" t="s">
        <v>144</v>
      </c>
      <c r="E205" s="127" t="s">
        <v>411</v>
      </c>
      <c r="F205" s="128" t="s">
        <v>412</v>
      </c>
      <c r="G205" s="129" t="s">
        <v>178</v>
      </c>
      <c r="H205" s="130">
        <v>2</v>
      </c>
      <c r="I205" s="131"/>
      <c r="J205" s="132">
        <f>ROUND(I205*H205,2)</f>
        <v>0</v>
      </c>
      <c r="K205" s="128" t="s">
        <v>148</v>
      </c>
      <c r="L205" s="30"/>
      <c r="M205" s="133" t="s">
        <v>3</v>
      </c>
      <c r="N205" s="134" t="s">
        <v>47</v>
      </c>
      <c r="P205" s="135">
        <f>O205*H205</f>
        <v>0</v>
      </c>
      <c r="Q205" s="135">
        <v>2.1000000000000001E-4</v>
      </c>
      <c r="R205" s="135">
        <f>Q205*H205</f>
        <v>4.2000000000000002E-4</v>
      </c>
      <c r="S205" s="135">
        <v>0</v>
      </c>
      <c r="T205" s="136">
        <f>S205*H205</f>
        <v>0</v>
      </c>
      <c r="AR205" s="137" t="s">
        <v>228</v>
      </c>
      <c r="AT205" s="137" t="s">
        <v>144</v>
      </c>
      <c r="AU205" s="137" t="s">
        <v>86</v>
      </c>
      <c r="AY205" s="15" t="s">
        <v>141</v>
      </c>
      <c r="BE205" s="138">
        <f>IF(N205="základní",J205,0)</f>
        <v>0</v>
      </c>
      <c r="BF205" s="138">
        <f>IF(N205="snížená",J205,0)</f>
        <v>0</v>
      </c>
      <c r="BG205" s="138">
        <f>IF(N205="zákl. přenesená",J205,0)</f>
        <v>0</v>
      </c>
      <c r="BH205" s="138">
        <f>IF(N205="sníž. přenesená",J205,0)</f>
        <v>0</v>
      </c>
      <c r="BI205" s="138">
        <f>IF(N205="nulová",J205,0)</f>
        <v>0</v>
      </c>
      <c r="BJ205" s="15" t="s">
        <v>84</v>
      </c>
      <c r="BK205" s="138">
        <f>ROUND(I205*H205,2)</f>
        <v>0</v>
      </c>
      <c r="BL205" s="15" t="s">
        <v>228</v>
      </c>
      <c r="BM205" s="137" t="s">
        <v>931</v>
      </c>
    </row>
    <row r="206" spans="2:65" s="1" customFormat="1">
      <c r="B206" s="30"/>
      <c r="D206" s="139" t="s">
        <v>151</v>
      </c>
      <c r="F206" s="140" t="s">
        <v>414</v>
      </c>
      <c r="I206" s="141"/>
      <c r="L206" s="30"/>
      <c r="M206" s="142"/>
      <c r="T206" s="51"/>
      <c r="AT206" s="15" t="s">
        <v>151</v>
      </c>
      <c r="AU206" s="15" t="s">
        <v>86</v>
      </c>
    </row>
    <row r="207" spans="2:65" s="11" customFormat="1" ht="22.9" customHeight="1">
      <c r="B207" s="113"/>
      <c r="D207" s="114" t="s">
        <v>75</v>
      </c>
      <c r="E207" s="123" t="s">
        <v>415</v>
      </c>
      <c r="F207" s="123" t="s">
        <v>416</v>
      </c>
      <c r="I207" s="116"/>
      <c r="J207" s="124">
        <f>BK207</f>
        <v>0</v>
      </c>
      <c r="L207" s="113"/>
      <c r="M207" s="118"/>
      <c r="P207" s="119">
        <f>SUM(P208:P217)</f>
        <v>0</v>
      </c>
      <c r="R207" s="119">
        <f>SUM(R208:R217)</f>
        <v>4.0599999999999997E-2</v>
      </c>
      <c r="T207" s="120">
        <f>SUM(T208:T217)</f>
        <v>4.7600000000000003E-2</v>
      </c>
      <c r="AR207" s="114" t="s">
        <v>86</v>
      </c>
      <c r="AT207" s="121" t="s">
        <v>75</v>
      </c>
      <c r="AU207" s="121" t="s">
        <v>84</v>
      </c>
      <c r="AY207" s="114" t="s">
        <v>141</v>
      </c>
      <c r="BK207" s="122">
        <f>SUM(BK208:BK217)</f>
        <v>0</v>
      </c>
    </row>
    <row r="208" spans="2:65" s="1" customFormat="1" ht="16.5" customHeight="1">
      <c r="B208" s="125"/>
      <c r="C208" s="126" t="s">
        <v>417</v>
      </c>
      <c r="D208" s="126" t="s">
        <v>144</v>
      </c>
      <c r="E208" s="127" t="s">
        <v>418</v>
      </c>
      <c r="F208" s="128" t="s">
        <v>419</v>
      </c>
      <c r="G208" s="129" t="s">
        <v>165</v>
      </c>
      <c r="H208" s="130">
        <v>2</v>
      </c>
      <c r="I208" s="131"/>
      <c r="J208" s="132">
        <f>ROUND(I208*H208,2)</f>
        <v>0</v>
      </c>
      <c r="K208" s="128" t="s">
        <v>148</v>
      </c>
      <c r="L208" s="30"/>
      <c r="M208" s="133" t="s">
        <v>3</v>
      </c>
      <c r="N208" s="134" t="s">
        <v>47</v>
      </c>
      <c r="P208" s="135">
        <f>O208*H208</f>
        <v>0</v>
      </c>
      <c r="Q208" s="135">
        <v>0</v>
      </c>
      <c r="R208" s="135">
        <f>Q208*H208</f>
        <v>0</v>
      </c>
      <c r="S208" s="135">
        <v>2.3800000000000002E-2</v>
      </c>
      <c r="T208" s="136">
        <f>S208*H208</f>
        <v>4.7600000000000003E-2</v>
      </c>
      <c r="AR208" s="137" t="s">
        <v>228</v>
      </c>
      <c r="AT208" s="137" t="s">
        <v>144</v>
      </c>
      <c r="AU208" s="137" t="s">
        <v>86</v>
      </c>
      <c r="AY208" s="15" t="s">
        <v>141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5" t="s">
        <v>84</v>
      </c>
      <c r="BK208" s="138">
        <f>ROUND(I208*H208,2)</f>
        <v>0</v>
      </c>
      <c r="BL208" s="15" t="s">
        <v>228</v>
      </c>
      <c r="BM208" s="137" t="s">
        <v>932</v>
      </c>
    </row>
    <row r="209" spans="2:65" s="1" customFormat="1">
      <c r="B209" s="30"/>
      <c r="D209" s="139" t="s">
        <v>151</v>
      </c>
      <c r="F209" s="140" t="s">
        <v>421</v>
      </c>
      <c r="I209" s="141"/>
      <c r="L209" s="30"/>
      <c r="M209" s="142"/>
      <c r="T209" s="51"/>
      <c r="AT209" s="15" t="s">
        <v>151</v>
      </c>
      <c r="AU209" s="15" t="s">
        <v>86</v>
      </c>
    </row>
    <row r="210" spans="2:65" s="1" customFormat="1" ht="16.5" customHeight="1">
      <c r="B210" s="125"/>
      <c r="C210" s="126" t="s">
        <v>422</v>
      </c>
      <c r="D210" s="126" t="s">
        <v>144</v>
      </c>
      <c r="E210" s="127" t="s">
        <v>423</v>
      </c>
      <c r="F210" s="128" t="s">
        <v>424</v>
      </c>
      <c r="G210" s="129" t="s">
        <v>165</v>
      </c>
      <c r="H210" s="130">
        <v>1</v>
      </c>
      <c r="I210" s="131"/>
      <c r="J210" s="132">
        <f>ROUND(I210*H210,2)</f>
        <v>0</v>
      </c>
      <c r="K210" s="128" t="s">
        <v>148</v>
      </c>
      <c r="L210" s="30"/>
      <c r="M210" s="133" t="s">
        <v>3</v>
      </c>
      <c r="N210" s="134" t="s">
        <v>47</v>
      </c>
      <c r="P210" s="135">
        <f>O210*H210</f>
        <v>0</v>
      </c>
      <c r="Q210" s="135">
        <v>2.0999999999999999E-3</v>
      </c>
      <c r="R210" s="135">
        <f>Q210*H210</f>
        <v>2.0999999999999999E-3</v>
      </c>
      <c r="S210" s="135">
        <v>0</v>
      </c>
      <c r="T210" s="136">
        <f>S210*H210</f>
        <v>0</v>
      </c>
      <c r="AR210" s="137" t="s">
        <v>228</v>
      </c>
      <c r="AT210" s="137" t="s">
        <v>144</v>
      </c>
      <c r="AU210" s="137" t="s">
        <v>86</v>
      </c>
      <c r="AY210" s="15" t="s">
        <v>141</v>
      </c>
      <c r="BE210" s="138">
        <f>IF(N210="základní",J210,0)</f>
        <v>0</v>
      </c>
      <c r="BF210" s="138">
        <f>IF(N210="snížená",J210,0)</f>
        <v>0</v>
      </c>
      <c r="BG210" s="138">
        <f>IF(N210="zákl. přenesená",J210,0)</f>
        <v>0</v>
      </c>
      <c r="BH210" s="138">
        <f>IF(N210="sníž. přenesená",J210,0)</f>
        <v>0</v>
      </c>
      <c r="BI210" s="138">
        <f>IF(N210="nulová",J210,0)</f>
        <v>0</v>
      </c>
      <c r="BJ210" s="15" t="s">
        <v>84</v>
      </c>
      <c r="BK210" s="138">
        <f>ROUND(I210*H210,2)</f>
        <v>0</v>
      </c>
      <c r="BL210" s="15" t="s">
        <v>228</v>
      </c>
      <c r="BM210" s="137" t="s">
        <v>933</v>
      </c>
    </row>
    <row r="211" spans="2:65" s="1" customFormat="1">
      <c r="B211" s="30"/>
      <c r="D211" s="139" t="s">
        <v>151</v>
      </c>
      <c r="F211" s="140" t="s">
        <v>426</v>
      </c>
      <c r="I211" s="141"/>
      <c r="L211" s="30"/>
      <c r="M211" s="142"/>
      <c r="T211" s="51"/>
      <c r="AT211" s="15" t="s">
        <v>151</v>
      </c>
      <c r="AU211" s="15" t="s">
        <v>86</v>
      </c>
    </row>
    <row r="212" spans="2:65" s="1" customFormat="1" ht="16.5" customHeight="1">
      <c r="B212" s="125"/>
      <c r="C212" s="143" t="s">
        <v>427</v>
      </c>
      <c r="D212" s="143" t="s">
        <v>182</v>
      </c>
      <c r="E212" s="144" t="s">
        <v>428</v>
      </c>
      <c r="F212" s="145" t="s">
        <v>429</v>
      </c>
      <c r="G212" s="146" t="s">
        <v>178</v>
      </c>
      <c r="H212" s="147">
        <v>1</v>
      </c>
      <c r="I212" s="148"/>
      <c r="J212" s="149">
        <f>ROUND(I212*H212,2)</f>
        <v>0</v>
      </c>
      <c r="K212" s="145" t="s">
        <v>148</v>
      </c>
      <c r="L212" s="150"/>
      <c r="M212" s="151" t="s">
        <v>3</v>
      </c>
      <c r="N212" s="152" t="s">
        <v>47</v>
      </c>
      <c r="P212" s="135">
        <f>O212*H212</f>
        <v>0</v>
      </c>
      <c r="Q212" s="135">
        <v>1.41E-2</v>
      </c>
      <c r="R212" s="135">
        <f>Q212*H212</f>
        <v>1.41E-2</v>
      </c>
      <c r="S212" s="135">
        <v>0</v>
      </c>
      <c r="T212" s="136">
        <f>S212*H212</f>
        <v>0</v>
      </c>
      <c r="AR212" s="137" t="s">
        <v>311</v>
      </c>
      <c r="AT212" s="137" t="s">
        <v>182</v>
      </c>
      <c r="AU212" s="137" t="s">
        <v>86</v>
      </c>
      <c r="AY212" s="15" t="s">
        <v>141</v>
      </c>
      <c r="BE212" s="138">
        <f>IF(N212="základní",J212,0)</f>
        <v>0</v>
      </c>
      <c r="BF212" s="138">
        <f>IF(N212="snížená",J212,0)</f>
        <v>0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5" t="s">
        <v>84</v>
      </c>
      <c r="BK212" s="138">
        <f>ROUND(I212*H212,2)</f>
        <v>0</v>
      </c>
      <c r="BL212" s="15" t="s">
        <v>228</v>
      </c>
      <c r="BM212" s="137" t="s">
        <v>934</v>
      </c>
    </row>
    <row r="213" spans="2:65" s="1" customFormat="1" ht="16.5" customHeight="1">
      <c r="B213" s="125"/>
      <c r="C213" s="126" t="s">
        <v>431</v>
      </c>
      <c r="D213" s="126" t="s">
        <v>144</v>
      </c>
      <c r="E213" s="127" t="s">
        <v>432</v>
      </c>
      <c r="F213" s="128" t="s">
        <v>433</v>
      </c>
      <c r="G213" s="129" t="s">
        <v>165</v>
      </c>
      <c r="H213" s="130">
        <v>1</v>
      </c>
      <c r="I213" s="131"/>
      <c r="J213" s="132">
        <f>ROUND(I213*H213,2)</f>
        <v>0</v>
      </c>
      <c r="K213" s="128" t="s">
        <v>148</v>
      </c>
      <c r="L213" s="30"/>
      <c r="M213" s="133" t="s">
        <v>3</v>
      </c>
      <c r="N213" s="134" t="s">
        <v>47</v>
      </c>
      <c r="P213" s="135">
        <f>O213*H213</f>
        <v>0</v>
      </c>
      <c r="Q213" s="135">
        <v>2.0999999999999999E-3</v>
      </c>
      <c r="R213" s="135">
        <f>Q213*H213</f>
        <v>2.0999999999999999E-3</v>
      </c>
      <c r="S213" s="135">
        <v>0</v>
      </c>
      <c r="T213" s="136">
        <f>S213*H213</f>
        <v>0</v>
      </c>
      <c r="AR213" s="137" t="s">
        <v>228</v>
      </c>
      <c r="AT213" s="137" t="s">
        <v>144</v>
      </c>
      <c r="AU213" s="137" t="s">
        <v>86</v>
      </c>
      <c r="AY213" s="15" t="s">
        <v>141</v>
      </c>
      <c r="BE213" s="138">
        <f>IF(N213="základní",J213,0)</f>
        <v>0</v>
      </c>
      <c r="BF213" s="138">
        <f>IF(N213="snížená",J213,0)</f>
        <v>0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5" t="s">
        <v>84</v>
      </c>
      <c r="BK213" s="138">
        <f>ROUND(I213*H213,2)</f>
        <v>0</v>
      </c>
      <c r="BL213" s="15" t="s">
        <v>228</v>
      </c>
      <c r="BM213" s="137" t="s">
        <v>935</v>
      </c>
    </row>
    <row r="214" spans="2:65" s="1" customFormat="1">
      <c r="B214" s="30"/>
      <c r="D214" s="139" t="s">
        <v>151</v>
      </c>
      <c r="F214" s="140" t="s">
        <v>435</v>
      </c>
      <c r="I214" s="141"/>
      <c r="L214" s="30"/>
      <c r="M214" s="142"/>
      <c r="T214" s="51"/>
      <c r="AT214" s="15" t="s">
        <v>151</v>
      </c>
      <c r="AU214" s="15" t="s">
        <v>86</v>
      </c>
    </row>
    <row r="215" spans="2:65" s="1" customFormat="1" ht="16.5" customHeight="1">
      <c r="B215" s="125"/>
      <c r="C215" s="143" t="s">
        <v>436</v>
      </c>
      <c r="D215" s="143" t="s">
        <v>182</v>
      </c>
      <c r="E215" s="144" t="s">
        <v>437</v>
      </c>
      <c r="F215" s="145" t="s">
        <v>438</v>
      </c>
      <c r="G215" s="146" t="s">
        <v>178</v>
      </c>
      <c r="H215" s="147">
        <v>1</v>
      </c>
      <c r="I215" s="148"/>
      <c r="J215" s="149">
        <f>ROUND(I215*H215,2)</f>
        <v>0</v>
      </c>
      <c r="K215" s="145" t="s">
        <v>148</v>
      </c>
      <c r="L215" s="150"/>
      <c r="M215" s="151" t="s">
        <v>3</v>
      </c>
      <c r="N215" s="152" t="s">
        <v>47</v>
      </c>
      <c r="P215" s="135">
        <f>O215*H215</f>
        <v>0</v>
      </c>
      <c r="Q215" s="135">
        <v>2.23E-2</v>
      </c>
      <c r="R215" s="135">
        <f>Q215*H215</f>
        <v>2.23E-2</v>
      </c>
      <c r="S215" s="135">
        <v>0</v>
      </c>
      <c r="T215" s="136">
        <f>S215*H215</f>
        <v>0</v>
      </c>
      <c r="AR215" s="137" t="s">
        <v>311</v>
      </c>
      <c r="AT215" s="137" t="s">
        <v>182</v>
      </c>
      <c r="AU215" s="137" t="s">
        <v>86</v>
      </c>
      <c r="AY215" s="15" t="s">
        <v>141</v>
      </c>
      <c r="BE215" s="138">
        <f>IF(N215="základní",J215,0)</f>
        <v>0</v>
      </c>
      <c r="BF215" s="138">
        <f>IF(N215="snížená",J215,0)</f>
        <v>0</v>
      </c>
      <c r="BG215" s="138">
        <f>IF(N215="zákl. přenesená",J215,0)</f>
        <v>0</v>
      </c>
      <c r="BH215" s="138">
        <f>IF(N215="sníž. přenesená",J215,0)</f>
        <v>0</v>
      </c>
      <c r="BI215" s="138">
        <f>IF(N215="nulová",J215,0)</f>
        <v>0</v>
      </c>
      <c r="BJ215" s="15" t="s">
        <v>84</v>
      </c>
      <c r="BK215" s="138">
        <f>ROUND(I215*H215,2)</f>
        <v>0</v>
      </c>
      <c r="BL215" s="15" t="s">
        <v>228</v>
      </c>
      <c r="BM215" s="137" t="s">
        <v>936</v>
      </c>
    </row>
    <row r="216" spans="2:65" s="1" customFormat="1" ht="24.2" customHeight="1">
      <c r="B216" s="125"/>
      <c r="C216" s="126" t="s">
        <v>440</v>
      </c>
      <c r="D216" s="126" t="s">
        <v>144</v>
      </c>
      <c r="E216" s="127" t="s">
        <v>441</v>
      </c>
      <c r="F216" s="128" t="s">
        <v>442</v>
      </c>
      <c r="G216" s="129" t="s">
        <v>165</v>
      </c>
      <c r="H216" s="130">
        <v>1</v>
      </c>
      <c r="I216" s="131"/>
      <c r="J216" s="132">
        <f>ROUND(I216*H216,2)</f>
        <v>0</v>
      </c>
      <c r="K216" s="128" t="s">
        <v>148</v>
      </c>
      <c r="L216" s="30"/>
      <c r="M216" s="133" t="s">
        <v>3</v>
      </c>
      <c r="N216" s="134" t="s">
        <v>47</v>
      </c>
      <c r="P216" s="135">
        <f>O216*H216</f>
        <v>0</v>
      </c>
      <c r="Q216" s="135">
        <v>0</v>
      </c>
      <c r="R216" s="135">
        <f>Q216*H216</f>
        <v>0</v>
      </c>
      <c r="S216" s="135">
        <v>0</v>
      </c>
      <c r="T216" s="136">
        <f>S216*H216</f>
        <v>0</v>
      </c>
      <c r="AR216" s="137" t="s">
        <v>228</v>
      </c>
      <c r="AT216" s="137" t="s">
        <v>144</v>
      </c>
      <c r="AU216" s="137" t="s">
        <v>86</v>
      </c>
      <c r="AY216" s="15" t="s">
        <v>141</v>
      </c>
      <c r="BE216" s="138">
        <f>IF(N216="základní",J216,0)</f>
        <v>0</v>
      </c>
      <c r="BF216" s="138">
        <f>IF(N216="snížená",J216,0)</f>
        <v>0</v>
      </c>
      <c r="BG216" s="138">
        <f>IF(N216="zákl. přenesená",J216,0)</f>
        <v>0</v>
      </c>
      <c r="BH216" s="138">
        <f>IF(N216="sníž. přenesená",J216,0)</f>
        <v>0</v>
      </c>
      <c r="BI216" s="138">
        <f>IF(N216="nulová",J216,0)</f>
        <v>0</v>
      </c>
      <c r="BJ216" s="15" t="s">
        <v>84</v>
      </c>
      <c r="BK216" s="138">
        <f>ROUND(I216*H216,2)</f>
        <v>0</v>
      </c>
      <c r="BL216" s="15" t="s">
        <v>228</v>
      </c>
      <c r="BM216" s="137" t="s">
        <v>937</v>
      </c>
    </row>
    <row r="217" spans="2:65" s="1" customFormat="1">
      <c r="B217" s="30"/>
      <c r="D217" s="139" t="s">
        <v>151</v>
      </c>
      <c r="F217" s="140" t="s">
        <v>444</v>
      </c>
      <c r="I217" s="141"/>
      <c r="L217" s="30"/>
      <c r="M217" s="142"/>
      <c r="T217" s="51"/>
      <c r="AT217" s="15" t="s">
        <v>151</v>
      </c>
      <c r="AU217" s="15" t="s">
        <v>86</v>
      </c>
    </row>
    <row r="218" spans="2:65" s="11" customFormat="1" ht="22.9" customHeight="1">
      <c r="B218" s="113"/>
      <c r="D218" s="114" t="s">
        <v>75</v>
      </c>
      <c r="E218" s="123" t="s">
        <v>445</v>
      </c>
      <c r="F218" s="123" t="s">
        <v>446</v>
      </c>
      <c r="I218" s="116"/>
      <c r="J218" s="124">
        <f>BK218</f>
        <v>0</v>
      </c>
      <c r="L218" s="113"/>
      <c r="M218" s="118"/>
      <c r="P218" s="119">
        <f>SUM(P219:P229)</f>
        <v>0</v>
      </c>
      <c r="R218" s="119">
        <f>SUM(R219:R229)</f>
        <v>6.2750000000000011E-3</v>
      </c>
      <c r="T218" s="120">
        <f>SUM(T219:T229)</f>
        <v>0</v>
      </c>
      <c r="AR218" s="114" t="s">
        <v>86</v>
      </c>
      <c r="AT218" s="121" t="s">
        <v>75</v>
      </c>
      <c r="AU218" s="121" t="s">
        <v>84</v>
      </c>
      <c r="AY218" s="114" t="s">
        <v>141</v>
      </c>
      <c r="BK218" s="122">
        <f>SUM(BK219:BK229)</f>
        <v>0</v>
      </c>
    </row>
    <row r="219" spans="2:65" s="1" customFormat="1" ht="24.2" customHeight="1">
      <c r="B219" s="125"/>
      <c r="C219" s="126" t="s">
        <v>206</v>
      </c>
      <c r="D219" s="126" t="s">
        <v>144</v>
      </c>
      <c r="E219" s="127" t="s">
        <v>448</v>
      </c>
      <c r="F219" s="128" t="s">
        <v>449</v>
      </c>
      <c r="G219" s="129" t="s">
        <v>263</v>
      </c>
      <c r="H219" s="130">
        <v>100</v>
      </c>
      <c r="I219" s="131"/>
      <c r="J219" s="132">
        <f>ROUND(I219*H219,2)</f>
        <v>0</v>
      </c>
      <c r="K219" s="128" t="s">
        <v>148</v>
      </c>
      <c r="L219" s="30"/>
      <c r="M219" s="133" t="s">
        <v>3</v>
      </c>
      <c r="N219" s="134" t="s">
        <v>47</v>
      </c>
      <c r="P219" s="135">
        <f>O219*H219</f>
        <v>0</v>
      </c>
      <c r="Q219" s="135">
        <v>0</v>
      </c>
      <c r="R219" s="135">
        <f>Q219*H219</f>
        <v>0</v>
      </c>
      <c r="S219" s="135">
        <v>0</v>
      </c>
      <c r="T219" s="136">
        <f>S219*H219</f>
        <v>0</v>
      </c>
      <c r="AR219" s="137" t="s">
        <v>228</v>
      </c>
      <c r="AT219" s="137" t="s">
        <v>144</v>
      </c>
      <c r="AU219" s="137" t="s">
        <v>86</v>
      </c>
      <c r="AY219" s="15" t="s">
        <v>141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5" t="s">
        <v>84</v>
      </c>
      <c r="BK219" s="138">
        <f>ROUND(I219*H219,2)</f>
        <v>0</v>
      </c>
      <c r="BL219" s="15" t="s">
        <v>228</v>
      </c>
      <c r="BM219" s="137" t="s">
        <v>938</v>
      </c>
    </row>
    <row r="220" spans="2:65" s="1" customFormat="1">
      <c r="B220" s="30"/>
      <c r="D220" s="139" t="s">
        <v>151</v>
      </c>
      <c r="F220" s="140" t="s">
        <v>451</v>
      </c>
      <c r="I220" s="141"/>
      <c r="L220" s="30"/>
      <c r="M220" s="142"/>
      <c r="T220" s="51"/>
      <c r="AT220" s="15" t="s">
        <v>151</v>
      </c>
      <c r="AU220" s="15" t="s">
        <v>86</v>
      </c>
    </row>
    <row r="221" spans="2:65" s="1" customFormat="1" ht="16.5" customHeight="1">
      <c r="B221" s="125"/>
      <c r="C221" s="143" t="s">
        <v>244</v>
      </c>
      <c r="D221" s="143" t="s">
        <v>182</v>
      </c>
      <c r="E221" s="144" t="s">
        <v>453</v>
      </c>
      <c r="F221" s="145" t="s">
        <v>454</v>
      </c>
      <c r="G221" s="146" t="s">
        <v>263</v>
      </c>
      <c r="H221" s="147">
        <v>115</v>
      </c>
      <c r="I221" s="148"/>
      <c r="J221" s="149">
        <f>ROUND(I221*H221,2)</f>
        <v>0</v>
      </c>
      <c r="K221" s="145" t="s">
        <v>148</v>
      </c>
      <c r="L221" s="150"/>
      <c r="M221" s="151" t="s">
        <v>3</v>
      </c>
      <c r="N221" s="152" t="s">
        <v>47</v>
      </c>
      <c r="P221" s="135">
        <f>O221*H221</f>
        <v>0</v>
      </c>
      <c r="Q221" s="135">
        <v>1.0000000000000001E-5</v>
      </c>
      <c r="R221" s="135">
        <f>Q221*H221</f>
        <v>1.1500000000000002E-3</v>
      </c>
      <c r="S221" s="135">
        <v>0</v>
      </c>
      <c r="T221" s="136">
        <f>S221*H221</f>
        <v>0</v>
      </c>
      <c r="AR221" s="137" t="s">
        <v>311</v>
      </c>
      <c r="AT221" s="137" t="s">
        <v>182</v>
      </c>
      <c r="AU221" s="137" t="s">
        <v>86</v>
      </c>
      <c r="AY221" s="15" t="s">
        <v>141</v>
      </c>
      <c r="BE221" s="138">
        <f>IF(N221="základní",J221,0)</f>
        <v>0</v>
      </c>
      <c r="BF221" s="138">
        <f>IF(N221="snížená",J221,0)</f>
        <v>0</v>
      </c>
      <c r="BG221" s="138">
        <f>IF(N221="zákl. přenesená",J221,0)</f>
        <v>0</v>
      </c>
      <c r="BH221" s="138">
        <f>IF(N221="sníž. přenesená",J221,0)</f>
        <v>0</v>
      </c>
      <c r="BI221" s="138">
        <f>IF(N221="nulová",J221,0)</f>
        <v>0</v>
      </c>
      <c r="BJ221" s="15" t="s">
        <v>84</v>
      </c>
      <c r="BK221" s="138">
        <f>ROUND(I221*H221,2)</f>
        <v>0</v>
      </c>
      <c r="BL221" s="15" t="s">
        <v>228</v>
      </c>
      <c r="BM221" s="137" t="s">
        <v>939</v>
      </c>
    </row>
    <row r="222" spans="2:65" s="12" customFormat="1">
      <c r="B222" s="153"/>
      <c r="D222" s="154" t="s">
        <v>456</v>
      </c>
      <c r="F222" s="155" t="s">
        <v>457</v>
      </c>
      <c r="H222" s="156">
        <v>115</v>
      </c>
      <c r="I222" s="157"/>
      <c r="L222" s="153"/>
      <c r="M222" s="158"/>
      <c r="T222" s="159"/>
      <c r="AT222" s="160" t="s">
        <v>456</v>
      </c>
      <c r="AU222" s="160" t="s">
        <v>86</v>
      </c>
      <c r="AV222" s="12" t="s">
        <v>86</v>
      </c>
      <c r="AW222" s="12" t="s">
        <v>4</v>
      </c>
      <c r="AX222" s="12" t="s">
        <v>84</v>
      </c>
      <c r="AY222" s="160" t="s">
        <v>141</v>
      </c>
    </row>
    <row r="223" spans="2:65" s="1" customFormat="1" ht="24.2" customHeight="1">
      <c r="B223" s="125"/>
      <c r="C223" s="126" t="s">
        <v>286</v>
      </c>
      <c r="D223" s="126" t="s">
        <v>144</v>
      </c>
      <c r="E223" s="127" t="s">
        <v>459</v>
      </c>
      <c r="F223" s="128" t="s">
        <v>460</v>
      </c>
      <c r="G223" s="129" t="s">
        <v>263</v>
      </c>
      <c r="H223" s="130">
        <v>50</v>
      </c>
      <c r="I223" s="131"/>
      <c r="J223" s="132">
        <f>ROUND(I223*H223,2)</f>
        <v>0</v>
      </c>
      <c r="K223" s="128" t="s">
        <v>148</v>
      </c>
      <c r="L223" s="30"/>
      <c r="M223" s="133" t="s">
        <v>3</v>
      </c>
      <c r="N223" s="134" t="s">
        <v>47</v>
      </c>
      <c r="P223" s="135">
        <f>O223*H223</f>
        <v>0</v>
      </c>
      <c r="Q223" s="135">
        <v>0</v>
      </c>
      <c r="R223" s="135">
        <f>Q223*H223</f>
        <v>0</v>
      </c>
      <c r="S223" s="135">
        <v>0</v>
      </c>
      <c r="T223" s="136">
        <f>S223*H223</f>
        <v>0</v>
      </c>
      <c r="AR223" s="137" t="s">
        <v>228</v>
      </c>
      <c r="AT223" s="137" t="s">
        <v>144</v>
      </c>
      <c r="AU223" s="137" t="s">
        <v>86</v>
      </c>
      <c r="AY223" s="15" t="s">
        <v>141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5" t="s">
        <v>84</v>
      </c>
      <c r="BK223" s="138">
        <f>ROUND(I223*H223,2)</f>
        <v>0</v>
      </c>
      <c r="BL223" s="15" t="s">
        <v>228</v>
      </c>
      <c r="BM223" s="137" t="s">
        <v>940</v>
      </c>
    </row>
    <row r="224" spans="2:65" s="1" customFormat="1">
      <c r="B224" s="30"/>
      <c r="D224" s="139" t="s">
        <v>151</v>
      </c>
      <c r="F224" s="140" t="s">
        <v>462</v>
      </c>
      <c r="I224" s="141"/>
      <c r="L224" s="30"/>
      <c r="M224" s="142"/>
      <c r="T224" s="51"/>
      <c r="AT224" s="15" t="s">
        <v>151</v>
      </c>
      <c r="AU224" s="15" t="s">
        <v>86</v>
      </c>
    </row>
    <row r="225" spans="2:65" s="1" customFormat="1" ht="16.5" customHeight="1">
      <c r="B225" s="125"/>
      <c r="C225" s="143" t="s">
        <v>291</v>
      </c>
      <c r="D225" s="143" t="s">
        <v>182</v>
      </c>
      <c r="E225" s="144" t="s">
        <v>464</v>
      </c>
      <c r="F225" s="145" t="s">
        <v>465</v>
      </c>
      <c r="G225" s="146" t="s">
        <v>263</v>
      </c>
      <c r="H225" s="147">
        <v>57.5</v>
      </c>
      <c r="I225" s="148"/>
      <c r="J225" s="149">
        <f>ROUND(I225*H225,2)</f>
        <v>0</v>
      </c>
      <c r="K225" s="145" t="s">
        <v>148</v>
      </c>
      <c r="L225" s="150"/>
      <c r="M225" s="151" t="s">
        <v>3</v>
      </c>
      <c r="N225" s="152" t="s">
        <v>47</v>
      </c>
      <c r="P225" s="135">
        <f>O225*H225</f>
        <v>0</v>
      </c>
      <c r="Q225" s="135">
        <v>1.0000000000000001E-5</v>
      </c>
      <c r="R225" s="135">
        <f>Q225*H225</f>
        <v>5.750000000000001E-4</v>
      </c>
      <c r="S225" s="135">
        <v>0</v>
      </c>
      <c r="T225" s="136">
        <f>S225*H225</f>
        <v>0</v>
      </c>
      <c r="AR225" s="137" t="s">
        <v>311</v>
      </c>
      <c r="AT225" s="137" t="s">
        <v>182</v>
      </c>
      <c r="AU225" s="137" t="s">
        <v>86</v>
      </c>
      <c r="AY225" s="15" t="s">
        <v>141</v>
      </c>
      <c r="BE225" s="138">
        <f>IF(N225="základní",J225,0)</f>
        <v>0</v>
      </c>
      <c r="BF225" s="138">
        <f>IF(N225="snížená",J225,0)</f>
        <v>0</v>
      </c>
      <c r="BG225" s="138">
        <f>IF(N225="zákl. přenesená",J225,0)</f>
        <v>0</v>
      </c>
      <c r="BH225" s="138">
        <f>IF(N225="sníž. přenesená",J225,0)</f>
        <v>0</v>
      </c>
      <c r="BI225" s="138">
        <f>IF(N225="nulová",J225,0)</f>
        <v>0</v>
      </c>
      <c r="BJ225" s="15" t="s">
        <v>84</v>
      </c>
      <c r="BK225" s="138">
        <f>ROUND(I225*H225,2)</f>
        <v>0</v>
      </c>
      <c r="BL225" s="15" t="s">
        <v>228</v>
      </c>
      <c r="BM225" s="137" t="s">
        <v>941</v>
      </c>
    </row>
    <row r="226" spans="2:65" s="12" customFormat="1">
      <c r="B226" s="153"/>
      <c r="D226" s="154" t="s">
        <v>456</v>
      </c>
      <c r="F226" s="155" t="s">
        <v>467</v>
      </c>
      <c r="H226" s="156">
        <v>57.5</v>
      </c>
      <c r="I226" s="157"/>
      <c r="L226" s="153"/>
      <c r="M226" s="158"/>
      <c r="T226" s="159"/>
      <c r="AT226" s="160" t="s">
        <v>456</v>
      </c>
      <c r="AU226" s="160" t="s">
        <v>86</v>
      </c>
      <c r="AV226" s="12" t="s">
        <v>86</v>
      </c>
      <c r="AW226" s="12" t="s">
        <v>4</v>
      </c>
      <c r="AX226" s="12" t="s">
        <v>84</v>
      </c>
      <c r="AY226" s="160" t="s">
        <v>141</v>
      </c>
    </row>
    <row r="227" spans="2:65" s="1" customFormat="1" ht="24.2" customHeight="1">
      <c r="B227" s="125"/>
      <c r="C227" s="126" t="s">
        <v>518</v>
      </c>
      <c r="D227" s="126" t="s">
        <v>144</v>
      </c>
      <c r="E227" s="127" t="s">
        <v>469</v>
      </c>
      <c r="F227" s="128" t="s">
        <v>470</v>
      </c>
      <c r="G227" s="129" t="s">
        <v>178</v>
      </c>
      <c r="H227" s="130">
        <v>7</v>
      </c>
      <c r="I227" s="131"/>
      <c r="J227" s="132">
        <f>ROUND(I227*H227,2)</f>
        <v>0</v>
      </c>
      <c r="K227" s="128" t="s">
        <v>148</v>
      </c>
      <c r="L227" s="30"/>
      <c r="M227" s="133" t="s">
        <v>3</v>
      </c>
      <c r="N227" s="134" t="s">
        <v>47</v>
      </c>
      <c r="P227" s="135">
        <f>O227*H227</f>
        <v>0</v>
      </c>
      <c r="Q227" s="135">
        <v>0</v>
      </c>
      <c r="R227" s="135">
        <f>Q227*H227</f>
        <v>0</v>
      </c>
      <c r="S227" s="135">
        <v>0</v>
      </c>
      <c r="T227" s="136">
        <f>S227*H227</f>
        <v>0</v>
      </c>
      <c r="AR227" s="137" t="s">
        <v>228</v>
      </c>
      <c r="AT227" s="137" t="s">
        <v>144</v>
      </c>
      <c r="AU227" s="137" t="s">
        <v>86</v>
      </c>
      <c r="AY227" s="15" t="s">
        <v>141</v>
      </c>
      <c r="BE227" s="138">
        <f>IF(N227="základní",J227,0)</f>
        <v>0</v>
      </c>
      <c r="BF227" s="138">
        <f>IF(N227="snížená",J227,0)</f>
        <v>0</v>
      </c>
      <c r="BG227" s="138">
        <f>IF(N227="zákl. přenesená",J227,0)</f>
        <v>0</v>
      </c>
      <c r="BH227" s="138">
        <f>IF(N227="sníž. přenesená",J227,0)</f>
        <v>0</v>
      </c>
      <c r="BI227" s="138">
        <f>IF(N227="nulová",J227,0)</f>
        <v>0</v>
      </c>
      <c r="BJ227" s="15" t="s">
        <v>84</v>
      </c>
      <c r="BK227" s="138">
        <f>ROUND(I227*H227,2)</f>
        <v>0</v>
      </c>
      <c r="BL227" s="15" t="s">
        <v>228</v>
      </c>
      <c r="BM227" s="137" t="s">
        <v>942</v>
      </c>
    </row>
    <row r="228" spans="2:65" s="1" customFormat="1">
      <c r="B228" s="30"/>
      <c r="D228" s="139" t="s">
        <v>151</v>
      </c>
      <c r="F228" s="140" t="s">
        <v>472</v>
      </c>
      <c r="I228" s="141"/>
      <c r="L228" s="30"/>
      <c r="M228" s="142"/>
      <c r="T228" s="51"/>
      <c r="AT228" s="15" t="s">
        <v>151</v>
      </c>
      <c r="AU228" s="15" t="s">
        <v>86</v>
      </c>
    </row>
    <row r="229" spans="2:65" s="1" customFormat="1" ht="16.5" customHeight="1">
      <c r="B229" s="125"/>
      <c r="C229" s="143" t="s">
        <v>523</v>
      </c>
      <c r="D229" s="143" t="s">
        <v>182</v>
      </c>
      <c r="E229" s="144" t="s">
        <v>474</v>
      </c>
      <c r="F229" s="145" t="s">
        <v>475</v>
      </c>
      <c r="G229" s="146" t="s">
        <v>178</v>
      </c>
      <c r="H229" s="147">
        <v>7</v>
      </c>
      <c r="I229" s="148"/>
      <c r="J229" s="149">
        <f>ROUND(I229*H229,2)</f>
        <v>0</v>
      </c>
      <c r="K229" s="145" t="s">
        <v>148</v>
      </c>
      <c r="L229" s="150"/>
      <c r="M229" s="151" t="s">
        <v>3</v>
      </c>
      <c r="N229" s="152" t="s">
        <v>47</v>
      </c>
      <c r="P229" s="135">
        <f>O229*H229</f>
        <v>0</v>
      </c>
      <c r="Q229" s="135">
        <v>6.4999999999999997E-4</v>
      </c>
      <c r="R229" s="135">
        <f>Q229*H229</f>
        <v>4.5500000000000002E-3</v>
      </c>
      <c r="S229" s="135">
        <v>0</v>
      </c>
      <c r="T229" s="136">
        <f>S229*H229</f>
        <v>0</v>
      </c>
      <c r="AR229" s="137" t="s">
        <v>311</v>
      </c>
      <c r="AT229" s="137" t="s">
        <v>182</v>
      </c>
      <c r="AU229" s="137" t="s">
        <v>86</v>
      </c>
      <c r="AY229" s="15" t="s">
        <v>141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5" t="s">
        <v>84</v>
      </c>
      <c r="BK229" s="138">
        <f>ROUND(I229*H229,2)</f>
        <v>0</v>
      </c>
      <c r="BL229" s="15" t="s">
        <v>228</v>
      </c>
      <c r="BM229" s="137" t="s">
        <v>943</v>
      </c>
    </row>
    <row r="230" spans="2:65" s="11" customFormat="1" ht="22.9" customHeight="1">
      <c r="B230" s="113"/>
      <c r="D230" s="114" t="s">
        <v>75</v>
      </c>
      <c r="E230" s="123" t="s">
        <v>477</v>
      </c>
      <c r="F230" s="123" t="s">
        <v>478</v>
      </c>
      <c r="I230" s="116"/>
      <c r="J230" s="124">
        <f>BK230</f>
        <v>0</v>
      </c>
      <c r="L230" s="113"/>
      <c r="M230" s="118"/>
      <c r="P230" s="119">
        <f>SUM(P231:P233)</f>
        <v>0</v>
      </c>
      <c r="R230" s="119">
        <f>SUM(R231:R233)</f>
        <v>1.0200000000000001E-3</v>
      </c>
      <c r="T230" s="120">
        <f>SUM(T231:T233)</f>
        <v>0</v>
      </c>
      <c r="AR230" s="114" t="s">
        <v>86</v>
      </c>
      <c r="AT230" s="121" t="s">
        <v>75</v>
      </c>
      <c r="AU230" s="121" t="s">
        <v>84</v>
      </c>
      <c r="AY230" s="114" t="s">
        <v>141</v>
      </c>
      <c r="BK230" s="122">
        <f>SUM(BK231:BK233)</f>
        <v>0</v>
      </c>
    </row>
    <row r="231" spans="2:65" s="1" customFormat="1" ht="16.5" customHeight="1">
      <c r="B231" s="125"/>
      <c r="C231" s="126" t="s">
        <v>703</v>
      </c>
      <c r="D231" s="126" t="s">
        <v>144</v>
      </c>
      <c r="E231" s="127" t="s">
        <v>480</v>
      </c>
      <c r="F231" s="128" t="s">
        <v>481</v>
      </c>
      <c r="G231" s="129" t="s">
        <v>178</v>
      </c>
      <c r="H231" s="130">
        <v>1</v>
      </c>
      <c r="I231" s="131"/>
      <c r="J231" s="132">
        <f>ROUND(I231*H231,2)</f>
        <v>0</v>
      </c>
      <c r="K231" s="128" t="s">
        <v>148</v>
      </c>
      <c r="L231" s="30"/>
      <c r="M231" s="133" t="s">
        <v>3</v>
      </c>
      <c r="N231" s="134" t="s">
        <v>47</v>
      </c>
      <c r="P231" s="135">
        <f>O231*H231</f>
        <v>0</v>
      </c>
      <c r="Q231" s="135">
        <v>0</v>
      </c>
      <c r="R231" s="135">
        <f>Q231*H231</f>
        <v>0</v>
      </c>
      <c r="S231" s="135">
        <v>0</v>
      </c>
      <c r="T231" s="136">
        <f>S231*H231</f>
        <v>0</v>
      </c>
      <c r="AR231" s="137" t="s">
        <v>228</v>
      </c>
      <c r="AT231" s="137" t="s">
        <v>144</v>
      </c>
      <c r="AU231" s="137" t="s">
        <v>86</v>
      </c>
      <c r="AY231" s="15" t="s">
        <v>141</v>
      </c>
      <c r="BE231" s="138">
        <f>IF(N231="základní",J231,0)</f>
        <v>0</v>
      </c>
      <c r="BF231" s="138">
        <f>IF(N231="snížená",J231,0)</f>
        <v>0</v>
      </c>
      <c r="BG231" s="138">
        <f>IF(N231="zákl. přenesená",J231,0)</f>
        <v>0</v>
      </c>
      <c r="BH231" s="138">
        <f>IF(N231="sníž. přenesená",J231,0)</f>
        <v>0</v>
      </c>
      <c r="BI231" s="138">
        <f>IF(N231="nulová",J231,0)</f>
        <v>0</v>
      </c>
      <c r="BJ231" s="15" t="s">
        <v>84</v>
      </c>
      <c r="BK231" s="138">
        <f>ROUND(I231*H231,2)</f>
        <v>0</v>
      </c>
      <c r="BL231" s="15" t="s">
        <v>228</v>
      </c>
      <c r="BM231" s="137" t="s">
        <v>944</v>
      </c>
    </row>
    <row r="232" spans="2:65" s="1" customFormat="1">
      <c r="B232" s="30"/>
      <c r="D232" s="139" t="s">
        <v>151</v>
      </c>
      <c r="F232" s="140" t="s">
        <v>483</v>
      </c>
      <c r="I232" s="141"/>
      <c r="L232" s="30"/>
      <c r="M232" s="142"/>
      <c r="T232" s="51"/>
      <c r="AT232" s="15" t="s">
        <v>151</v>
      </c>
      <c r="AU232" s="15" t="s">
        <v>86</v>
      </c>
    </row>
    <row r="233" spans="2:65" s="1" customFormat="1" ht="16.5" customHeight="1">
      <c r="B233" s="125"/>
      <c r="C233" s="143" t="s">
        <v>708</v>
      </c>
      <c r="D233" s="143" t="s">
        <v>182</v>
      </c>
      <c r="E233" s="144" t="s">
        <v>485</v>
      </c>
      <c r="F233" s="145" t="s">
        <v>486</v>
      </c>
      <c r="G233" s="146" t="s">
        <v>178</v>
      </c>
      <c r="H233" s="147">
        <v>1</v>
      </c>
      <c r="I233" s="148"/>
      <c r="J233" s="149">
        <f>ROUND(I233*H233,2)</f>
        <v>0</v>
      </c>
      <c r="K233" s="145" t="s">
        <v>148</v>
      </c>
      <c r="L233" s="150"/>
      <c r="M233" s="151" t="s">
        <v>3</v>
      </c>
      <c r="N233" s="152" t="s">
        <v>47</v>
      </c>
      <c r="P233" s="135">
        <f>O233*H233</f>
        <v>0</v>
      </c>
      <c r="Q233" s="135">
        <v>1.0200000000000001E-3</v>
      </c>
      <c r="R233" s="135">
        <f>Q233*H233</f>
        <v>1.0200000000000001E-3</v>
      </c>
      <c r="S233" s="135">
        <v>0</v>
      </c>
      <c r="T233" s="136">
        <f>S233*H233</f>
        <v>0</v>
      </c>
      <c r="AR233" s="137" t="s">
        <v>311</v>
      </c>
      <c r="AT233" s="137" t="s">
        <v>182</v>
      </c>
      <c r="AU233" s="137" t="s">
        <v>86</v>
      </c>
      <c r="AY233" s="15" t="s">
        <v>141</v>
      </c>
      <c r="BE233" s="138">
        <f>IF(N233="základní",J233,0)</f>
        <v>0</v>
      </c>
      <c r="BF233" s="138">
        <f>IF(N233="snížená",J233,0)</f>
        <v>0</v>
      </c>
      <c r="BG233" s="138">
        <f>IF(N233="zákl. přenesená",J233,0)</f>
        <v>0</v>
      </c>
      <c r="BH233" s="138">
        <f>IF(N233="sníž. přenesená",J233,0)</f>
        <v>0</v>
      </c>
      <c r="BI233" s="138">
        <f>IF(N233="nulová",J233,0)</f>
        <v>0</v>
      </c>
      <c r="BJ233" s="15" t="s">
        <v>84</v>
      </c>
      <c r="BK233" s="138">
        <f>ROUND(I233*H233,2)</f>
        <v>0</v>
      </c>
      <c r="BL233" s="15" t="s">
        <v>228</v>
      </c>
      <c r="BM233" s="137" t="s">
        <v>945</v>
      </c>
    </row>
    <row r="234" spans="2:65" s="11" customFormat="1" ht="22.9" customHeight="1">
      <c r="B234" s="113"/>
      <c r="D234" s="114" t="s">
        <v>75</v>
      </c>
      <c r="E234" s="123" t="s">
        <v>488</v>
      </c>
      <c r="F234" s="123" t="s">
        <v>489</v>
      </c>
      <c r="I234" s="116"/>
      <c r="J234" s="124">
        <f>BK234</f>
        <v>0</v>
      </c>
      <c r="L234" s="113"/>
      <c r="M234" s="118"/>
      <c r="P234" s="119">
        <f>SUM(P235:P254)</f>
        <v>0</v>
      </c>
      <c r="R234" s="119">
        <f>SUM(R235:R254)</f>
        <v>0.83074959999999998</v>
      </c>
      <c r="T234" s="120">
        <f>SUM(T235:T254)</f>
        <v>0</v>
      </c>
      <c r="AR234" s="114" t="s">
        <v>86</v>
      </c>
      <c r="AT234" s="121" t="s">
        <v>75</v>
      </c>
      <c r="AU234" s="121" t="s">
        <v>84</v>
      </c>
      <c r="AY234" s="114" t="s">
        <v>141</v>
      </c>
      <c r="BK234" s="122">
        <f>SUM(BK235:BK254)</f>
        <v>0</v>
      </c>
    </row>
    <row r="235" spans="2:65" s="1" customFormat="1" ht="33" customHeight="1">
      <c r="B235" s="125"/>
      <c r="C235" s="126" t="s">
        <v>322</v>
      </c>
      <c r="D235" s="126" t="s">
        <v>144</v>
      </c>
      <c r="E235" s="127" t="s">
        <v>491</v>
      </c>
      <c r="F235" s="128" t="s">
        <v>492</v>
      </c>
      <c r="G235" s="129" t="s">
        <v>147</v>
      </c>
      <c r="H235" s="130">
        <v>6.8</v>
      </c>
      <c r="I235" s="131"/>
      <c r="J235" s="132">
        <f>ROUND(I235*H235,2)</f>
        <v>0</v>
      </c>
      <c r="K235" s="128" t="s">
        <v>148</v>
      </c>
      <c r="L235" s="30"/>
      <c r="M235" s="133" t="s">
        <v>3</v>
      </c>
      <c r="N235" s="134" t="s">
        <v>47</v>
      </c>
      <c r="P235" s="135">
        <f>O235*H235</f>
        <v>0</v>
      </c>
      <c r="Q235" s="135">
        <v>2.2450000000000001E-2</v>
      </c>
      <c r="R235" s="135">
        <f>Q235*H235</f>
        <v>0.15266000000000002</v>
      </c>
      <c r="S235" s="135">
        <v>0</v>
      </c>
      <c r="T235" s="136">
        <f>S235*H235</f>
        <v>0</v>
      </c>
      <c r="AR235" s="137" t="s">
        <v>228</v>
      </c>
      <c r="AT235" s="137" t="s">
        <v>144</v>
      </c>
      <c r="AU235" s="137" t="s">
        <v>86</v>
      </c>
      <c r="AY235" s="15" t="s">
        <v>141</v>
      </c>
      <c r="BE235" s="138">
        <f>IF(N235="základní",J235,0)</f>
        <v>0</v>
      </c>
      <c r="BF235" s="138">
        <f>IF(N235="snížená",J235,0)</f>
        <v>0</v>
      </c>
      <c r="BG235" s="138">
        <f>IF(N235="zákl. přenesená",J235,0)</f>
        <v>0</v>
      </c>
      <c r="BH235" s="138">
        <f>IF(N235="sníž. přenesená",J235,0)</f>
        <v>0</v>
      </c>
      <c r="BI235" s="138">
        <f>IF(N235="nulová",J235,0)</f>
        <v>0</v>
      </c>
      <c r="BJ235" s="15" t="s">
        <v>84</v>
      </c>
      <c r="BK235" s="138">
        <f>ROUND(I235*H235,2)</f>
        <v>0</v>
      </c>
      <c r="BL235" s="15" t="s">
        <v>228</v>
      </c>
      <c r="BM235" s="137" t="s">
        <v>946</v>
      </c>
    </row>
    <row r="236" spans="2:65" s="1" customFormat="1">
      <c r="B236" s="30"/>
      <c r="D236" s="139" t="s">
        <v>151</v>
      </c>
      <c r="F236" s="140" t="s">
        <v>494</v>
      </c>
      <c r="I236" s="141"/>
      <c r="L236" s="30"/>
      <c r="M236" s="142"/>
      <c r="T236" s="51"/>
      <c r="AT236" s="15" t="s">
        <v>151</v>
      </c>
      <c r="AU236" s="15" t="s">
        <v>86</v>
      </c>
    </row>
    <row r="237" spans="2:65" s="1" customFormat="1" ht="33" customHeight="1">
      <c r="B237" s="125"/>
      <c r="C237" s="126" t="s">
        <v>384</v>
      </c>
      <c r="D237" s="126" t="s">
        <v>144</v>
      </c>
      <c r="E237" s="127" t="s">
        <v>496</v>
      </c>
      <c r="F237" s="128" t="s">
        <v>947</v>
      </c>
      <c r="G237" s="129" t="s">
        <v>147</v>
      </c>
      <c r="H237" s="130">
        <v>9.66</v>
      </c>
      <c r="I237" s="131"/>
      <c r="J237" s="132">
        <f>ROUND(I237*H237,2)</f>
        <v>0</v>
      </c>
      <c r="K237" s="128" t="s">
        <v>148</v>
      </c>
      <c r="L237" s="30"/>
      <c r="M237" s="133" t="s">
        <v>3</v>
      </c>
      <c r="N237" s="134" t="s">
        <v>47</v>
      </c>
      <c r="P237" s="135">
        <f>O237*H237</f>
        <v>0</v>
      </c>
      <c r="Q237" s="135">
        <v>3.1809999999999998E-2</v>
      </c>
      <c r="R237" s="135">
        <f>Q237*H237</f>
        <v>0.30728459999999996</v>
      </c>
      <c r="S237" s="135">
        <v>0</v>
      </c>
      <c r="T237" s="136">
        <f>S237*H237</f>
        <v>0</v>
      </c>
      <c r="AR237" s="137" t="s">
        <v>228</v>
      </c>
      <c r="AT237" s="137" t="s">
        <v>144</v>
      </c>
      <c r="AU237" s="137" t="s">
        <v>86</v>
      </c>
      <c r="AY237" s="15" t="s">
        <v>141</v>
      </c>
      <c r="BE237" s="138">
        <f>IF(N237="základní",J237,0)</f>
        <v>0</v>
      </c>
      <c r="BF237" s="138">
        <f>IF(N237="snížená",J237,0)</f>
        <v>0</v>
      </c>
      <c r="BG237" s="138">
        <f>IF(N237="zákl. přenesená",J237,0)</f>
        <v>0</v>
      </c>
      <c r="BH237" s="138">
        <f>IF(N237="sníž. přenesená",J237,0)</f>
        <v>0</v>
      </c>
      <c r="BI237" s="138">
        <f>IF(N237="nulová",J237,0)</f>
        <v>0</v>
      </c>
      <c r="BJ237" s="15" t="s">
        <v>84</v>
      </c>
      <c r="BK237" s="138">
        <f>ROUND(I237*H237,2)</f>
        <v>0</v>
      </c>
      <c r="BL237" s="15" t="s">
        <v>228</v>
      </c>
      <c r="BM237" s="137" t="s">
        <v>948</v>
      </c>
    </row>
    <row r="238" spans="2:65" s="1" customFormat="1">
      <c r="B238" s="30"/>
      <c r="D238" s="139" t="s">
        <v>151</v>
      </c>
      <c r="F238" s="140" t="s">
        <v>499</v>
      </c>
      <c r="I238" s="141"/>
      <c r="L238" s="30"/>
      <c r="M238" s="142"/>
      <c r="T238" s="51"/>
      <c r="AT238" s="15" t="s">
        <v>151</v>
      </c>
      <c r="AU238" s="15" t="s">
        <v>86</v>
      </c>
    </row>
    <row r="239" spans="2:65" s="1" customFormat="1" ht="24.2" customHeight="1">
      <c r="B239" s="125"/>
      <c r="C239" s="126" t="s">
        <v>500</v>
      </c>
      <c r="D239" s="126" t="s">
        <v>144</v>
      </c>
      <c r="E239" s="127" t="s">
        <v>501</v>
      </c>
      <c r="F239" s="128" t="s">
        <v>502</v>
      </c>
      <c r="G239" s="129" t="s">
        <v>263</v>
      </c>
      <c r="H239" s="130">
        <v>3</v>
      </c>
      <c r="I239" s="131"/>
      <c r="J239" s="132">
        <f>ROUND(I239*H239,2)</f>
        <v>0</v>
      </c>
      <c r="K239" s="128" t="s">
        <v>148</v>
      </c>
      <c r="L239" s="30"/>
      <c r="M239" s="133" t="s">
        <v>3</v>
      </c>
      <c r="N239" s="134" t="s">
        <v>47</v>
      </c>
      <c r="P239" s="135">
        <f>O239*H239</f>
        <v>0</v>
      </c>
      <c r="Q239" s="135">
        <v>1.34E-3</v>
      </c>
      <c r="R239" s="135">
        <f>Q239*H239</f>
        <v>4.0200000000000001E-3</v>
      </c>
      <c r="S239" s="135">
        <v>0</v>
      </c>
      <c r="T239" s="136">
        <f>S239*H239</f>
        <v>0</v>
      </c>
      <c r="AR239" s="137" t="s">
        <v>228</v>
      </c>
      <c r="AT239" s="137" t="s">
        <v>144</v>
      </c>
      <c r="AU239" s="137" t="s">
        <v>86</v>
      </c>
      <c r="AY239" s="15" t="s">
        <v>141</v>
      </c>
      <c r="BE239" s="138">
        <f>IF(N239="základní",J239,0)</f>
        <v>0</v>
      </c>
      <c r="BF239" s="138">
        <f>IF(N239="snížená",J239,0)</f>
        <v>0</v>
      </c>
      <c r="BG239" s="138">
        <f>IF(N239="zákl. přenesená",J239,0)</f>
        <v>0</v>
      </c>
      <c r="BH239" s="138">
        <f>IF(N239="sníž. přenesená",J239,0)</f>
        <v>0</v>
      </c>
      <c r="BI239" s="138">
        <f>IF(N239="nulová",J239,0)</f>
        <v>0</v>
      </c>
      <c r="BJ239" s="15" t="s">
        <v>84</v>
      </c>
      <c r="BK239" s="138">
        <f>ROUND(I239*H239,2)</f>
        <v>0</v>
      </c>
      <c r="BL239" s="15" t="s">
        <v>228</v>
      </c>
      <c r="BM239" s="137" t="s">
        <v>949</v>
      </c>
    </row>
    <row r="240" spans="2:65" s="1" customFormat="1">
      <c r="B240" s="30"/>
      <c r="D240" s="139" t="s">
        <v>151</v>
      </c>
      <c r="F240" s="140" t="s">
        <v>504</v>
      </c>
      <c r="I240" s="141"/>
      <c r="L240" s="30"/>
      <c r="M240" s="142"/>
      <c r="T240" s="51"/>
      <c r="AT240" s="15" t="s">
        <v>151</v>
      </c>
      <c r="AU240" s="15" t="s">
        <v>86</v>
      </c>
    </row>
    <row r="241" spans="2:65" s="1" customFormat="1" ht="16.5" customHeight="1">
      <c r="B241" s="125"/>
      <c r="C241" s="143" t="s">
        <v>505</v>
      </c>
      <c r="D241" s="143" t="s">
        <v>182</v>
      </c>
      <c r="E241" s="144" t="s">
        <v>506</v>
      </c>
      <c r="F241" s="145" t="s">
        <v>507</v>
      </c>
      <c r="G241" s="146" t="s">
        <v>263</v>
      </c>
      <c r="H241" s="147">
        <v>3</v>
      </c>
      <c r="I241" s="148"/>
      <c r="J241" s="149">
        <f>ROUND(I241*H241,2)</f>
        <v>0</v>
      </c>
      <c r="K241" s="145" t="s">
        <v>148</v>
      </c>
      <c r="L241" s="150"/>
      <c r="M241" s="151" t="s">
        <v>3</v>
      </c>
      <c r="N241" s="152" t="s">
        <v>47</v>
      </c>
      <c r="P241" s="135">
        <f>O241*H241</f>
        <v>0</v>
      </c>
      <c r="Q241" s="135">
        <v>2.15E-3</v>
      </c>
      <c r="R241" s="135">
        <f>Q241*H241</f>
        <v>6.45E-3</v>
      </c>
      <c r="S241" s="135">
        <v>0</v>
      </c>
      <c r="T241" s="136">
        <f>S241*H241</f>
        <v>0</v>
      </c>
      <c r="AR241" s="137" t="s">
        <v>311</v>
      </c>
      <c r="AT241" s="137" t="s">
        <v>182</v>
      </c>
      <c r="AU241" s="137" t="s">
        <v>86</v>
      </c>
      <c r="AY241" s="15" t="s">
        <v>141</v>
      </c>
      <c r="BE241" s="138">
        <f>IF(N241="základní",J241,0)</f>
        <v>0</v>
      </c>
      <c r="BF241" s="138">
        <f>IF(N241="snížená",J241,0)</f>
        <v>0</v>
      </c>
      <c r="BG241" s="138">
        <f>IF(N241="zákl. přenesená",J241,0)</f>
        <v>0</v>
      </c>
      <c r="BH241" s="138">
        <f>IF(N241="sníž. přenesená",J241,0)</f>
        <v>0</v>
      </c>
      <c r="BI241" s="138">
        <f>IF(N241="nulová",J241,0)</f>
        <v>0</v>
      </c>
      <c r="BJ241" s="15" t="s">
        <v>84</v>
      </c>
      <c r="BK241" s="138">
        <f>ROUND(I241*H241,2)</f>
        <v>0</v>
      </c>
      <c r="BL241" s="15" t="s">
        <v>228</v>
      </c>
      <c r="BM241" s="137" t="s">
        <v>950</v>
      </c>
    </row>
    <row r="242" spans="2:65" s="1" customFormat="1" ht="24.2" customHeight="1">
      <c r="B242" s="125"/>
      <c r="C242" s="126" t="s">
        <v>447</v>
      </c>
      <c r="D242" s="126" t="s">
        <v>144</v>
      </c>
      <c r="E242" s="127" t="s">
        <v>510</v>
      </c>
      <c r="F242" s="128" t="s">
        <v>511</v>
      </c>
      <c r="G242" s="129" t="s">
        <v>263</v>
      </c>
      <c r="H242" s="130">
        <v>4.25</v>
      </c>
      <c r="I242" s="131"/>
      <c r="J242" s="132">
        <f>ROUND(I242*H242,2)</f>
        <v>0</v>
      </c>
      <c r="K242" s="128" t="s">
        <v>148</v>
      </c>
      <c r="L242" s="30"/>
      <c r="M242" s="133" t="s">
        <v>3</v>
      </c>
      <c r="N242" s="134" t="s">
        <v>47</v>
      </c>
      <c r="P242" s="135">
        <f>O242*H242</f>
        <v>0</v>
      </c>
      <c r="Q242" s="135">
        <v>9.6000000000000002E-4</v>
      </c>
      <c r="R242" s="135">
        <f>Q242*H242</f>
        <v>4.0800000000000003E-3</v>
      </c>
      <c r="S242" s="135">
        <v>0</v>
      </c>
      <c r="T242" s="136">
        <f>S242*H242</f>
        <v>0</v>
      </c>
      <c r="AR242" s="137" t="s">
        <v>228</v>
      </c>
      <c r="AT242" s="137" t="s">
        <v>144</v>
      </c>
      <c r="AU242" s="137" t="s">
        <v>86</v>
      </c>
      <c r="AY242" s="15" t="s">
        <v>141</v>
      </c>
      <c r="BE242" s="138">
        <f>IF(N242="základní",J242,0)</f>
        <v>0</v>
      </c>
      <c r="BF242" s="138">
        <f>IF(N242="snížená",J242,0)</f>
        <v>0</v>
      </c>
      <c r="BG242" s="138">
        <f>IF(N242="zákl. přenesená",J242,0)</f>
        <v>0</v>
      </c>
      <c r="BH242" s="138">
        <f>IF(N242="sníž. přenesená",J242,0)</f>
        <v>0</v>
      </c>
      <c r="BI242" s="138">
        <f>IF(N242="nulová",J242,0)</f>
        <v>0</v>
      </c>
      <c r="BJ242" s="15" t="s">
        <v>84</v>
      </c>
      <c r="BK242" s="138">
        <f>ROUND(I242*H242,2)</f>
        <v>0</v>
      </c>
      <c r="BL242" s="15" t="s">
        <v>228</v>
      </c>
      <c r="BM242" s="137" t="s">
        <v>951</v>
      </c>
    </row>
    <row r="243" spans="2:65" s="1" customFormat="1">
      <c r="B243" s="30"/>
      <c r="D243" s="139" t="s">
        <v>151</v>
      </c>
      <c r="F243" s="140" t="s">
        <v>513</v>
      </c>
      <c r="I243" s="141"/>
      <c r="L243" s="30"/>
      <c r="M243" s="142"/>
      <c r="T243" s="51"/>
      <c r="AT243" s="15" t="s">
        <v>151</v>
      </c>
      <c r="AU243" s="15" t="s">
        <v>86</v>
      </c>
    </row>
    <row r="244" spans="2:65" s="1" customFormat="1" ht="16.5" customHeight="1">
      <c r="B244" s="125"/>
      <c r="C244" s="143" t="s">
        <v>452</v>
      </c>
      <c r="D244" s="143" t="s">
        <v>182</v>
      </c>
      <c r="E244" s="144" t="s">
        <v>515</v>
      </c>
      <c r="F244" s="145" t="s">
        <v>516</v>
      </c>
      <c r="G244" s="146" t="s">
        <v>263</v>
      </c>
      <c r="H244" s="147">
        <v>4.25</v>
      </c>
      <c r="I244" s="148"/>
      <c r="J244" s="149">
        <f>ROUND(I244*H244,2)</f>
        <v>0</v>
      </c>
      <c r="K244" s="145" t="s">
        <v>148</v>
      </c>
      <c r="L244" s="150"/>
      <c r="M244" s="151" t="s">
        <v>3</v>
      </c>
      <c r="N244" s="152" t="s">
        <v>47</v>
      </c>
      <c r="P244" s="135">
        <f>O244*H244</f>
        <v>0</v>
      </c>
      <c r="Q244" s="135">
        <v>3.0999999999999999E-3</v>
      </c>
      <c r="R244" s="135">
        <f>Q244*H244</f>
        <v>1.3174999999999999E-2</v>
      </c>
      <c r="S244" s="135">
        <v>0</v>
      </c>
      <c r="T244" s="136">
        <f>S244*H244</f>
        <v>0</v>
      </c>
      <c r="AR244" s="137" t="s">
        <v>311</v>
      </c>
      <c r="AT244" s="137" t="s">
        <v>182</v>
      </c>
      <c r="AU244" s="137" t="s">
        <v>86</v>
      </c>
      <c r="AY244" s="15" t="s">
        <v>141</v>
      </c>
      <c r="BE244" s="138">
        <f>IF(N244="základní",J244,0)</f>
        <v>0</v>
      </c>
      <c r="BF244" s="138">
        <f>IF(N244="snížená",J244,0)</f>
        <v>0</v>
      </c>
      <c r="BG244" s="138">
        <f>IF(N244="zákl. přenesená",J244,0)</f>
        <v>0</v>
      </c>
      <c r="BH244" s="138">
        <f>IF(N244="sníž. přenesená",J244,0)</f>
        <v>0</v>
      </c>
      <c r="BI244" s="138">
        <f>IF(N244="nulová",J244,0)</f>
        <v>0</v>
      </c>
      <c r="BJ244" s="15" t="s">
        <v>84</v>
      </c>
      <c r="BK244" s="138">
        <f>ROUND(I244*H244,2)</f>
        <v>0</v>
      </c>
      <c r="BL244" s="15" t="s">
        <v>228</v>
      </c>
      <c r="BM244" s="137" t="s">
        <v>952</v>
      </c>
    </row>
    <row r="245" spans="2:65" s="1" customFormat="1" ht="37.9" customHeight="1">
      <c r="B245" s="125"/>
      <c r="C245" s="126" t="s">
        <v>458</v>
      </c>
      <c r="D245" s="126" t="s">
        <v>144</v>
      </c>
      <c r="E245" s="127" t="s">
        <v>519</v>
      </c>
      <c r="F245" s="128" t="s">
        <v>520</v>
      </c>
      <c r="G245" s="129" t="s">
        <v>147</v>
      </c>
      <c r="H245" s="130">
        <v>3.4</v>
      </c>
      <c r="I245" s="131"/>
      <c r="J245" s="132">
        <f>ROUND(I245*H245,2)</f>
        <v>0</v>
      </c>
      <c r="K245" s="128" t="s">
        <v>148</v>
      </c>
      <c r="L245" s="30"/>
      <c r="M245" s="133" t="s">
        <v>3</v>
      </c>
      <c r="N245" s="134" t="s">
        <v>47</v>
      </c>
      <c r="P245" s="135">
        <f>O245*H245</f>
        <v>0</v>
      </c>
      <c r="Q245" s="135">
        <v>2.964E-2</v>
      </c>
      <c r="R245" s="135">
        <f>Q245*H245</f>
        <v>0.10077599999999999</v>
      </c>
      <c r="S245" s="135">
        <v>0</v>
      </c>
      <c r="T245" s="136">
        <f>S245*H245</f>
        <v>0</v>
      </c>
      <c r="AR245" s="137" t="s">
        <v>228</v>
      </c>
      <c r="AT245" s="137" t="s">
        <v>144</v>
      </c>
      <c r="AU245" s="137" t="s">
        <v>86</v>
      </c>
      <c r="AY245" s="15" t="s">
        <v>141</v>
      </c>
      <c r="BE245" s="138">
        <f>IF(N245="základní",J245,0)</f>
        <v>0</v>
      </c>
      <c r="BF245" s="138">
        <f>IF(N245="snížená",J245,0)</f>
        <v>0</v>
      </c>
      <c r="BG245" s="138">
        <f>IF(N245="zákl. přenesená",J245,0)</f>
        <v>0</v>
      </c>
      <c r="BH245" s="138">
        <f>IF(N245="sníž. přenesená",J245,0)</f>
        <v>0</v>
      </c>
      <c r="BI245" s="138">
        <f>IF(N245="nulová",J245,0)</f>
        <v>0</v>
      </c>
      <c r="BJ245" s="15" t="s">
        <v>84</v>
      </c>
      <c r="BK245" s="138">
        <f>ROUND(I245*H245,2)</f>
        <v>0</v>
      </c>
      <c r="BL245" s="15" t="s">
        <v>228</v>
      </c>
      <c r="BM245" s="137" t="s">
        <v>953</v>
      </c>
    </row>
    <row r="246" spans="2:65" s="1" customFormat="1">
      <c r="B246" s="30"/>
      <c r="D246" s="139" t="s">
        <v>151</v>
      </c>
      <c r="F246" s="140" t="s">
        <v>522</v>
      </c>
      <c r="I246" s="141"/>
      <c r="L246" s="30"/>
      <c r="M246" s="142"/>
      <c r="T246" s="51"/>
      <c r="AT246" s="15" t="s">
        <v>151</v>
      </c>
      <c r="AU246" s="15" t="s">
        <v>86</v>
      </c>
    </row>
    <row r="247" spans="2:65" s="1" customFormat="1" ht="21.75" customHeight="1">
      <c r="B247" s="125"/>
      <c r="C247" s="143" t="s">
        <v>463</v>
      </c>
      <c r="D247" s="143" t="s">
        <v>182</v>
      </c>
      <c r="E247" s="144" t="s">
        <v>524</v>
      </c>
      <c r="F247" s="145" t="s">
        <v>525</v>
      </c>
      <c r="G247" s="146" t="s">
        <v>178</v>
      </c>
      <c r="H247" s="147">
        <v>4</v>
      </c>
      <c r="I247" s="148"/>
      <c r="J247" s="149">
        <f>ROUND(I247*H247,2)</f>
        <v>0</v>
      </c>
      <c r="K247" s="145" t="s">
        <v>148</v>
      </c>
      <c r="L247" s="150"/>
      <c r="M247" s="151" t="s">
        <v>3</v>
      </c>
      <c r="N247" s="152" t="s">
        <v>47</v>
      </c>
      <c r="P247" s="135">
        <f>O247*H247</f>
        <v>0</v>
      </c>
      <c r="Q247" s="135">
        <v>1.44E-2</v>
      </c>
      <c r="R247" s="135">
        <f>Q247*H247</f>
        <v>5.7599999999999998E-2</v>
      </c>
      <c r="S247" s="135">
        <v>0</v>
      </c>
      <c r="T247" s="136">
        <f>S247*H247</f>
        <v>0</v>
      </c>
      <c r="AR247" s="137" t="s">
        <v>311</v>
      </c>
      <c r="AT247" s="137" t="s">
        <v>182</v>
      </c>
      <c r="AU247" s="137" t="s">
        <v>86</v>
      </c>
      <c r="AY247" s="15" t="s">
        <v>141</v>
      </c>
      <c r="BE247" s="138">
        <f>IF(N247="základní",J247,0)</f>
        <v>0</v>
      </c>
      <c r="BF247" s="138">
        <f>IF(N247="snížená",J247,0)</f>
        <v>0</v>
      </c>
      <c r="BG247" s="138">
        <f>IF(N247="zákl. přenesená",J247,0)</f>
        <v>0</v>
      </c>
      <c r="BH247" s="138">
        <f>IF(N247="sníž. přenesená",J247,0)</f>
        <v>0</v>
      </c>
      <c r="BI247" s="138">
        <f>IF(N247="nulová",J247,0)</f>
        <v>0</v>
      </c>
      <c r="BJ247" s="15" t="s">
        <v>84</v>
      </c>
      <c r="BK247" s="138">
        <f>ROUND(I247*H247,2)</f>
        <v>0</v>
      </c>
      <c r="BL247" s="15" t="s">
        <v>228</v>
      </c>
      <c r="BM247" s="137" t="s">
        <v>954</v>
      </c>
    </row>
    <row r="248" spans="2:65" s="1" customFormat="1" ht="24.2" customHeight="1">
      <c r="B248" s="125"/>
      <c r="C248" s="126" t="s">
        <v>527</v>
      </c>
      <c r="D248" s="126" t="s">
        <v>144</v>
      </c>
      <c r="E248" s="127" t="s">
        <v>528</v>
      </c>
      <c r="F248" s="128" t="s">
        <v>529</v>
      </c>
      <c r="G248" s="129" t="s">
        <v>147</v>
      </c>
      <c r="H248" s="130">
        <v>21.6</v>
      </c>
      <c r="I248" s="131"/>
      <c r="J248" s="132">
        <f>ROUND(I248*H248,2)</f>
        <v>0</v>
      </c>
      <c r="K248" s="128" t="s">
        <v>148</v>
      </c>
      <c r="L248" s="30"/>
      <c r="M248" s="133" t="s">
        <v>3</v>
      </c>
      <c r="N248" s="134" t="s">
        <v>47</v>
      </c>
      <c r="P248" s="135">
        <f>O248*H248</f>
        <v>0</v>
      </c>
      <c r="Q248" s="135">
        <v>7.0499999999999998E-3</v>
      </c>
      <c r="R248" s="135">
        <f>Q248*H248</f>
        <v>0.15228</v>
      </c>
      <c r="S248" s="135">
        <v>0</v>
      </c>
      <c r="T248" s="136">
        <f>S248*H248</f>
        <v>0</v>
      </c>
      <c r="AR248" s="137" t="s">
        <v>228</v>
      </c>
      <c r="AT248" s="137" t="s">
        <v>144</v>
      </c>
      <c r="AU248" s="137" t="s">
        <v>86</v>
      </c>
      <c r="AY248" s="15" t="s">
        <v>141</v>
      </c>
      <c r="BE248" s="138">
        <f>IF(N248="základní",J248,0)</f>
        <v>0</v>
      </c>
      <c r="BF248" s="138">
        <f>IF(N248="snížená",J248,0)</f>
        <v>0</v>
      </c>
      <c r="BG248" s="138">
        <f>IF(N248="zákl. přenesená",J248,0)</f>
        <v>0</v>
      </c>
      <c r="BH248" s="138">
        <f>IF(N248="sníž. přenesená",J248,0)</f>
        <v>0</v>
      </c>
      <c r="BI248" s="138">
        <f>IF(N248="nulová",J248,0)</f>
        <v>0</v>
      </c>
      <c r="BJ248" s="15" t="s">
        <v>84</v>
      </c>
      <c r="BK248" s="138">
        <f>ROUND(I248*H248,2)</f>
        <v>0</v>
      </c>
      <c r="BL248" s="15" t="s">
        <v>228</v>
      </c>
      <c r="BM248" s="137" t="s">
        <v>955</v>
      </c>
    </row>
    <row r="249" spans="2:65" s="1" customFormat="1">
      <c r="B249" s="30"/>
      <c r="D249" s="139" t="s">
        <v>151</v>
      </c>
      <c r="F249" s="140" t="s">
        <v>531</v>
      </c>
      <c r="I249" s="141"/>
      <c r="L249" s="30"/>
      <c r="M249" s="142"/>
      <c r="T249" s="51"/>
      <c r="AT249" s="15" t="s">
        <v>151</v>
      </c>
      <c r="AU249" s="15" t="s">
        <v>86</v>
      </c>
    </row>
    <row r="250" spans="2:65" s="1" customFormat="1" ht="24.2" customHeight="1">
      <c r="B250" s="125"/>
      <c r="C250" s="143" t="s">
        <v>8</v>
      </c>
      <c r="D250" s="143" t="s">
        <v>182</v>
      </c>
      <c r="E250" s="144" t="s">
        <v>956</v>
      </c>
      <c r="F250" s="145" t="s">
        <v>957</v>
      </c>
      <c r="G250" s="146" t="s">
        <v>178</v>
      </c>
      <c r="H250" s="147">
        <v>21.6</v>
      </c>
      <c r="I250" s="148"/>
      <c r="J250" s="149">
        <f>ROUND(I250*H250,2)</f>
        <v>0</v>
      </c>
      <c r="K250" s="145" t="s">
        <v>148</v>
      </c>
      <c r="L250" s="150"/>
      <c r="M250" s="151" t="s">
        <v>3</v>
      </c>
      <c r="N250" s="152" t="s">
        <v>47</v>
      </c>
      <c r="P250" s="135">
        <f>O250*H250</f>
        <v>0</v>
      </c>
      <c r="Q250" s="135">
        <v>1.2199999999999999E-3</v>
      </c>
      <c r="R250" s="135">
        <f>Q250*H250</f>
        <v>2.6352E-2</v>
      </c>
      <c r="S250" s="135">
        <v>0</v>
      </c>
      <c r="T250" s="136">
        <f>S250*H250</f>
        <v>0</v>
      </c>
      <c r="AR250" s="137" t="s">
        <v>311</v>
      </c>
      <c r="AT250" s="137" t="s">
        <v>182</v>
      </c>
      <c r="AU250" s="137" t="s">
        <v>86</v>
      </c>
      <c r="AY250" s="15" t="s">
        <v>141</v>
      </c>
      <c r="BE250" s="138">
        <f>IF(N250="základní",J250,0)</f>
        <v>0</v>
      </c>
      <c r="BF250" s="138">
        <f>IF(N250="snížená",J250,0)</f>
        <v>0</v>
      </c>
      <c r="BG250" s="138">
        <f>IF(N250="zákl. přenesená",J250,0)</f>
        <v>0</v>
      </c>
      <c r="BH250" s="138">
        <f>IF(N250="sníž. přenesená",J250,0)</f>
        <v>0</v>
      </c>
      <c r="BI250" s="138">
        <f>IF(N250="nulová",J250,0)</f>
        <v>0</v>
      </c>
      <c r="BJ250" s="15" t="s">
        <v>84</v>
      </c>
      <c r="BK250" s="138">
        <f>ROUND(I250*H250,2)</f>
        <v>0</v>
      </c>
      <c r="BL250" s="15" t="s">
        <v>228</v>
      </c>
      <c r="BM250" s="137" t="s">
        <v>958</v>
      </c>
    </row>
    <row r="251" spans="2:65" s="1" customFormat="1" ht="24.2" customHeight="1">
      <c r="B251" s="125"/>
      <c r="C251" s="126" t="s">
        <v>540</v>
      </c>
      <c r="D251" s="126" t="s">
        <v>144</v>
      </c>
      <c r="E251" s="127" t="s">
        <v>541</v>
      </c>
      <c r="F251" s="128" t="s">
        <v>542</v>
      </c>
      <c r="G251" s="129" t="s">
        <v>147</v>
      </c>
      <c r="H251" s="130">
        <v>21.6</v>
      </c>
      <c r="I251" s="131"/>
      <c r="J251" s="132">
        <f>ROUND(I251*H251,2)</f>
        <v>0</v>
      </c>
      <c r="K251" s="128" t="s">
        <v>148</v>
      </c>
      <c r="L251" s="30"/>
      <c r="M251" s="133" t="s">
        <v>3</v>
      </c>
      <c r="N251" s="134" t="s">
        <v>47</v>
      </c>
      <c r="P251" s="135">
        <f>O251*H251</f>
        <v>0</v>
      </c>
      <c r="Q251" s="135">
        <v>9.0000000000000006E-5</v>
      </c>
      <c r="R251" s="135">
        <f>Q251*H251</f>
        <v>1.9440000000000002E-3</v>
      </c>
      <c r="S251" s="135">
        <v>0</v>
      </c>
      <c r="T251" s="136">
        <f>S251*H251</f>
        <v>0</v>
      </c>
      <c r="AR251" s="137" t="s">
        <v>228</v>
      </c>
      <c r="AT251" s="137" t="s">
        <v>144</v>
      </c>
      <c r="AU251" s="137" t="s">
        <v>86</v>
      </c>
      <c r="AY251" s="15" t="s">
        <v>141</v>
      </c>
      <c r="BE251" s="138">
        <f>IF(N251="základní",J251,0)</f>
        <v>0</v>
      </c>
      <c r="BF251" s="138">
        <f>IF(N251="snížená",J251,0)</f>
        <v>0</v>
      </c>
      <c r="BG251" s="138">
        <f>IF(N251="zákl. přenesená",J251,0)</f>
        <v>0</v>
      </c>
      <c r="BH251" s="138">
        <f>IF(N251="sníž. přenesená",J251,0)</f>
        <v>0</v>
      </c>
      <c r="BI251" s="138">
        <f>IF(N251="nulová",J251,0)</f>
        <v>0</v>
      </c>
      <c r="BJ251" s="15" t="s">
        <v>84</v>
      </c>
      <c r="BK251" s="138">
        <f>ROUND(I251*H251,2)</f>
        <v>0</v>
      </c>
      <c r="BL251" s="15" t="s">
        <v>228</v>
      </c>
      <c r="BM251" s="137" t="s">
        <v>959</v>
      </c>
    </row>
    <row r="252" spans="2:65" s="1" customFormat="1">
      <c r="B252" s="30"/>
      <c r="D252" s="139" t="s">
        <v>151</v>
      </c>
      <c r="F252" s="140" t="s">
        <v>544</v>
      </c>
      <c r="I252" s="141"/>
      <c r="L252" s="30"/>
      <c r="M252" s="142"/>
      <c r="T252" s="51"/>
      <c r="AT252" s="15" t="s">
        <v>151</v>
      </c>
      <c r="AU252" s="15" t="s">
        <v>86</v>
      </c>
    </row>
    <row r="253" spans="2:65" s="1" customFormat="1" ht="16.5" customHeight="1">
      <c r="B253" s="125"/>
      <c r="C253" s="126" t="s">
        <v>960</v>
      </c>
      <c r="D253" s="126" t="s">
        <v>144</v>
      </c>
      <c r="E253" s="127" t="s">
        <v>546</v>
      </c>
      <c r="F253" s="128" t="s">
        <v>547</v>
      </c>
      <c r="G253" s="129" t="s">
        <v>263</v>
      </c>
      <c r="H253" s="130">
        <v>20.64</v>
      </c>
      <c r="I253" s="131"/>
      <c r="J253" s="132">
        <f>ROUND(I253*H253,2)</f>
        <v>0</v>
      </c>
      <c r="K253" s="128" t="s">
        <v>148</v>
      </c>
      <c r="L253" s="30"/>
      <c r="M253" s="133" t="s">
        <v>3</v>
      </c>
      <c r="N253" s="134" t="s">
        <v>47</v>
      </c>
      <c r="P253" s="135">
        <f>O253*H253</f>
        <v>0</v>
      </c>
      <c r="Q253" s="135">
        <v>2.0000000000000001E-4</v>
      </c>
      <c r="R253" s="135">
        <f>Q253*H253</f>
        <v>4.1280000000000006E-3</v>
      </c>
      <c r="S253" s="135">
        <v>0</v>
      </c>
      <c r="T253" s="136">
        <f>S253*H253</f>
        <v>0</v>
      </c>
      <c r="AR253" s="137" t="s">
        <v>228</v>
      </c>
      <c r="AT253" s="137" t="s">
        <v>144</v>
      </c>
      <c r="AU253" s="137" t="s">
        <v>86</v>
      </c>
      <c r="AY253" s="15" t="s">
        <v>141</v>
      </c>
      <c r="BE253" s="138">
        <f>IF(N253="základní",J253,0)</f>
        <v>0</v>
      </c>
      <c r="BF253" s="138">
        <f>IF(N253="snížená",J253,0)</f>
        <v>0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5" t="s">
        <v>84</v>
      </c>
      <c r="BK253" s="138">
        <f>ROUND(I253*H253,2)</f>
        <v>0</v>
      </c>
      <c r="BL253" s="15" t="s">
        <v>228</v>
      </c>
      <c r="BM253" s="137" t="s">
        <v>961</v>
      </c>
    </row>
    <row r="254" spans="2:65" s="1" customFormat="1">
      <c r="B254" s="30"/>
      <c r="D254" s="139" t="s">
        <v>151</v>
      </c>
      <c r="F254" s="140" t="s">
        <v>549</v>
      </c>
      <c r="I254" s="141"/>
      <c r="L254" s="30"/>
      <c r="M254" s="142"/>
      <c r="T254" s="51"/>
      <c r="AT254" s="15" t="s">
        <v>151</v>
      </c>
      <c r="AU254" s="15" t="s">
        <v>86</v>
      </c>
    </row>
    <row r="255" spans="2:65" s="11" customFormat="1" ht="22.9" customHeight="1">
      <c r="B255" s="113"/>
      <c r="D255" s="114" t="s">
        <v>75</v>
      </c>
      <c r="E255" s="123" t="s">
        <v>550</v>
      </c>
      <c r="F255" s="123" t="s">
        <v>551</v>
      </c>
      <c r="I255" s="116"/>
      <c r="J255" s="124">
        <f>BK255</f>
        <v>0</v>
      </c>
      <c r="L255" s="113"/>
      <c r="M255" s="118"/>
      <c r="P255" s="119">
        <f>SUM(P256:P274)</f>
        <v>0</v>
      </c>
      <c r="R255" s="119">
        <f>SUM(R256:R274)</f>
        <v>9.2914999999999998E-2</v>
      </c>
      <c r="T255" s="120">
        <f>SUM(T256:T274)</f>
        <v>0</v>
      </c>
      <c r="AR255" s="114" t="s">
        <v>86</v>
      </c>
      <c r="AT255" s="121" t="s">
        <v>75</v>
      </c>
      <c r="AU255" s="121" t="s">
        <v>84</v>
      </c>
      <c r="AY255" s="114" t="s">
        <v>141</v>
      </c>
      <c r="BK255" s="122">
        <f>SUM(BK256:BK274)</f>
        <v>0</v>
      </c>
    </row>
    <row r="256" spans="2:65" s="1" customFormat="1" ht="24.2" customHeight="1">
      <c r="B256" s="125"/>
      <c r="C256" s="126" t="s">
        <v>557</v>
      </c>
      <c r="D256" s="126" t="s">
        <v>144</v>
      </c>
      <c r="E256" s="127" t="s">
        <v>553</v>
      </c>
      <c r="F256" s="128" t="s">
        <v>554</v>
      </c>
      <c r="G256" s="129" t="s">
        <v>178</v>
      </c>
      <c r="H256" s="130">
        <v>6</v>
      </c>
      <c r="I256" s="131"/>
      <c r="J256" s="132">
        <f>ROUND(I256*H256,2)</f>
        <v>0</v>
      </c>
      <c r="K256" s="128" t="s">
        <v>148</v>
      </c>
      <c r="L256" s="30"/>
      <c r="M256" s="133" t="s">
        <v>3</v>
      </c>
      <c r="N256" s="134" t="s">
        <v>47</v>
      </c>
      <c r="P256" s="135">
        <f>O256*H256</f>
        <v>0</v>
      </c>
      <c r="Q256" s="135">
        <v>0</v>
      </c>
      <c r="R256" s="135">
        <f>Q256*H256</f>
        <v>0</v>
      </c>
      <c r="S256" s="135">
        <v>0</v>
      </c>
      <c r="T256" s="136">
        <f>S256*H256</f>
        <v>0</v>
      </c>
      <c r="AR256" s="137" t="s">
        <v>228</v>
      </c>
      <c r="AT256" s="137" t="s">
        <v>144</v>
      </c>
      <c r="AU256" s="137" t="s">
        <v>86</v>
      </c>
      <c r="AY256" s="15" t="s">
        <v>141</v>
      </c>
      <c r="BE256" s="138">
        <f>IF(N256="základní",J256,0)</f>
        <v>0</v>
      </c>
      <c r="BF256" s="138">
        <f>IF(N256="snížená",J256,0)</f>
        <v>0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5" t="s">
        <v>84</v>
      </c>
      <c r="BK256" s="138">
        <f>ROUND(I256*H256,2)</f>
        <v>0</v>
      </c>
      <c r="BL256" s="15" t="s">
        <v>228</v>
      </c>
      <c r="BM256" s="137" t="s">
        <v>962</v>
      </c>
    </row>
    <row r="257" spans="2:65" s="1" customFormat="1">
      <c r="B257" s="30"/>
      <c r="D257" s="139" t="s">
        <v>151</v>
      </c>
      <c r="F257" s="140" t="s">
        <v>556</v>
      </c>
      <c r="I257" s="141"/>
      <c r="L257" s="30"/>
      <c r="M257" s="142"/>
      <c r="T257" s="51"/>
      <c r="AT257" s="15" t="s">
        <v>151</v>
      </c>
      <c r="AU257" s="15" t="s">
        <v>86</v>
      </c>
    </row>
    <row r="258" spans="2:65" s="1" customFormat="1" ht="16.5" customHeight="1">
      <c r="B258" s="125"/>
      <c r="C258" s="143" t="s">
        <v>561</v>
      </c>
      <c r="D258" s="143" t="s">
        <v>182</v>
      </c>
      <c r="E258" s="144" t="s">
        <v>558</v>
      </c>
      <c r="F258" s="145" t="s">
        <v>559</v>
      </c>
      <c r="G258" s="146" t="s">
        <v>178</v>
      </c>
      <c r="H258" s="147">
        <v>5</v>
      </c>
      <c r="I258" s="148"/>
      <c r="J258" s="149">
        <f>ROUND(I258*H258,2)</f>
        <v>0</v>
      </c>
      <c r="K258" s="145" t="s">
        <v>148</v>
      </c>
      <c r="L258" s="150"/>
      <c r="M258" s="151" t="s">
        <v>3</v>
      </c>
      <c r="N258" s="152" t="s">
        <v>47</v>
      </c>
      <c r="P258" s="135">
        <f>O258*H258</f>
        <v>0</v>
      </c>
      <c r="Q258" s="135">
        <v>1.2999999999999999E-2</v>
      </c>
      <c r="R258" s="135">
        <f>Q258*H258</f>
        <v>6.5000000000000002E-2</v>
      </c>
      <c r="S258" s="135">
        <v>0</v>
      </c>
      <c r="T258" s="136">
        <f>S258*H258</f>
        <v>0</v>
      </c>
      <c r="AR258" s="137" t="s">
        <v>311</v>
      </c>
      <c r="AT258" s="137" t="s">
        <v>182</v>
      </c>
      <c r="AU258" s="137" t="s">
        <v>86</v>
      </c>
      <c r="AY258" s="15" t="s">
        <v>141</v>
      </c>
      <c r="BE258" s="138">
        <f>IF(N258="základní",J258,0)</f>
        <v>0</v>
      </c>
      <c r="BF258" s="138">
        <f>IF(N258="snížená",J258,0)</f>
        <v>0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5" t="s">
        <v>84</v>
      </c>
      <c r="BK258" s="138">
        <f>ROUND(I258*H258,2)</f>
        <v>0</v>
      </c>
      <c r="BL258" s="15" t="s">
        <v>228</v>
      </c>
      <c r="BM258" s="137" t="s">
        <v>963</v>
      </c>
    </row>
    <row r="259" spans="2:65" s="1" customFormat="1" ht="16.5" customHeight="1">
      <c r="B259" s="125"/>
      <c r="C259" s="143" t="s">
        <v>565</v>
      </c>
      <c r="D259" s="143" t="s">
        <v>182</v>
      </c>
      <c r="E259" s="144" t="s">
        <v>562</v>
      </c>
      <c r="F259" s="145" t="s">
        <v>563</v>
      </c>
      <c r="G259" s="146" t="s">
        <v>178</v>
      </c>
      <c r="H259" s="147">
        <v>1</v>
      </c>
      <c r="I259" s="148"/>
      <c r="J259" s="149">
        <f>ROUND(I259*H259,2)</f>
        <v>0</v>
      </c>
      <c r="K259" s="145" t="s">
        <v>148</v>
      </c>
      <c r="L259" s="150"/>
      <c r="M259" s="151" t="s">
        <v>3</v>
      </c>
      <c r="N259" s="152" t="s">
        <v>47</v>
      </c>
      <c r="P259" s="135">
        <f>O259*H259</f>
        <v>0</v>
      </c>
      <c r="Q259" s="135">
        <v>1.6E-2</v>
      </c>
      <c r="R259" s="135">
        <f>Q259*H259</f>
        <v>1.6E-2</v>
      </c>
      <c r="S259" s="135">
        <v>0</v>
      </c>
      <c r="T259" s="136">
        <f>S259*H259</f>
        <v>0</v>
      </c>
      <c r="AR259" s="137" t="s">
        <v>311</v>
      </c>
      <c r="AT259" s="137" t="s">
        <v>182</v>
      </c>
      <c r="AU259" s="137" t="s">
        <v>86</v>
      </c>
      <c r="AY259" s="15" t="s">
        <v>141</v>
      </c>
      <c r="BE259" s="138">
        <f>IF(N259="základní",J259,0)</f>
        <v>0</v>
      </c>
      <c r="BF259" s="138">
        <f>IF(N259="snížená",J259,0)</f>
        <v>0</v>
      </c>
      <c r="BG259" s="138">
        <f>IF(N259="zákl. přenesená",J259,0)</f>
        <v>0</v>
      </c>
      <c r="BH259" s="138">
        <f>IF(N259="sníž. přenesená",J259,0)</f>
        <v>0</v>
      </c>
      <c r="BI259" s="138">
        <f>IF(N259="nulová",J259,0)</f>
        <v>0</v>
      </c>
      <c r="BJ259" s="15" t="s">
        <v>84</v>
      </c>
      <c r="BK259" s="138">
        <f>ROUND(I259*H259,2)</f>
        <v>0</v>
      </c>
      <c r="BL259" s="15" t="s">
        <v>228</v>
      </c>
      <c r="BM259" s="137" t="s">
        <v>964</v>
      </c>
    </row>
    <row r="260" spans="2:65" s="1" customFormat="1" ht="16.5" customHeight="1">
      <c r="B260" s="125"/>
      <c r="C260" s="126" t="s">
        <v>570</v>
      </c>
      <c r="D260" s="126" t="s">
        <v>144</v>
      </c>
      <c r="E260" s="127" t="s">
        <v>575</v>
      </c>
      <c r="F260" s="128" t="s">
        <v>576</v>
      </c>
      <c r="G260" s="129" t="s">
        <v>178</v>
      </c>
      <c r="H260" s="130">
        <v>6</v>
      </c>
      <c r="I260" s="131"/>
      <c r="J260" s="132">
        <f>ROUND(I260*H260,2)</f>
        <v>0</v>
      </c>
      <c r="K260" s="128" t="s">
        <v>148</v>
      </c>
      <c r="L260" s="30"/>
      <c r="M260" s="133" t="s">
        <v>3</v>
      </c>
      <c r="N260" s="134" t="s">
        <v>47</v>
      </c>
      <c r="P260" s="135">
        <f>O260*H260</f>
        <v>0</v>
      </c>
      <c r="Q260" s="135">
        <v>0</v>
      </c>
      <c r="R260" s="135">
        <f>Q260*H260</f>
        <v>0</v>
      </c>
      <c r="S260" s="135">
        <v>0</v>
      </c>
      <c r="T260" s="136">
        <f>S260*H260</f>
        <v>0</v>
      </c>
      <c r="AR260" s="137" t="s">
        <v>228</v>
      </c>
      <c r="AT260" s="137" t="s">
        <v>144</v>
      </c>
      <c r="AU260" s="137" t="s">
        <v>86</v>
      </c>
      <c r="AY260" s="15" t="s">
        <v>141</v>
      </c>
      <c r="BE260" s="138">
        <f>IF(N260="základní",J260,0)</f>
        <v>0</v>
      </c>
      <c r="BF260" s="138">
        <f>IF(N260="snížená",J260,0)</f>
        <v>0</v>
      </c>
      <c r="BG260" s="138">
        <f>IF(N260="zákl. přenesená",J260,0)</f>
        <v>0</v>
      </c>
      <c r="BH260" s="138">
        <f>IF(N260="sníž. přenesená",J260,0)</f>
        <v>0</v>
      </c>
      <c r="BI260" s="138">
        <f>IF(N260="nulová",J260,0)</f>
        <v>0</v>
      </c>
      <c r="BJ260" s="15" t="s">
        <v>84</v>
      </c>
      <c r="BK260" s="138">
        <f>ROUND(I260*H260,2)</f>
        <v>0</v>
      </c>
      <c r="BL260" s="15" t="s">
        <v>228</v>
      </c>
      <c r="BM260" s="137" t="s">
        <v>965</v>
      </c>
    </row>
    <row r="261" spans="2:65" s="1" customFormat="1">
      <c r="B261" s="30"/>
      <c r="D261" s="139" t="s">
        <v>151</v>
      </c>
      <c r="F261" s="140" t="s">
        <v>578</v>
      </c>
      <c r="I261" s="141"/>
      <c r="L261" s="30"/>
      <c r="M261" s="142"/>
      <c r="T261" s="51"/>
      <c r="AT261" s="15" t="s">
        <v>151</v>
      </c>
      <c r="AU261" s="15" t="s">
        <v>86</v>
      </c>
    </row>
    <row r="262" spans="2:65" s="1" customFormat="1" ht="24.2" customHeight="1">
      <c r="B262" s="125"/>
      <c r="C262" s="143" t="s">
        <v>574</v>
      </c>
      <c r="D262" s="143" t="s">
        <v>182</v>
      </c>
      <c r="E262" s="144" t="s">
        <v>580</v>
      </c>
      <c r="F262" s="145" t="s">
        <v>581</v>
      </c>
      <c r="G262" s="146" t="s">
        <v>582</v>
      </c>
      <c r="H262" s="147">
        <v>0.05</v>
      </c>
      <c r="I262" s="148"/>
      <c r="J262" s="149">
        <f>ROUND(I262*H262,2)</f>
        <v>0</v>
      </c>
      <c r="K262" s="145" t="s">
        <v>148</v>
      </c>
      <c r="L262" s="150"/>
      <c r="M262" s="151" t="s">
        <v>3</v>
      </c>
      <c r="N262" s="152" t="s">
        <v>47</v>
      </c>
      <c r="P262" s="135">
        <f>O262*H262</f>
        <v>0</v>
      </c>
      <c r="Q262" s="135">
        <v>2.9999999999999997E-4</v>
      </c>
      <c r="R262" s="135">
        <f>Q262*H262</f>
        <v>1.4999999999999999E-5</v>
      </c>
      <c r="S262" s="135">
        <v>0</v>
      </c>
      <c r="T262" s="136">
        <f>S262*H262</f>
        <v>0</v>
      </c>
      <c r="AR262" s="137" t="s">
        <v>311</v>
      </c>
      <c r="AT262" s="137" t="s">
        <v>182</v>
      </c>
      <c r="AU262" s="137" t="s">
        <v>86</v>
      </c>
      <c r="AY262" s="15" t="s">
        <v>141</v>
      </c>
      <c r="BE262" s="138">
        <f>IF(N262="základní",J262,0)</f>
        <v>0</v>
      </c>
      <c r="BF262" s="138">
        <f>IF(N262="snížená",J262,0)</f>
        <v>0</v>
      </c>
      <c r="BG262" s="138">
        <f>IF(N262="zákl. přenesená",J262,0)</f>
        <v>0</v>
      </c>
      <c r="BH262" s="138">
        <f>IF(N262="sníž. přenesená",J262,0)</f>
        <v>0</v>
      </c>
      <c r="BI262" s="138">
        <f>IF(N262="nulová",J262,0)</f>
        <v>0</v>
      </c>
      <c r="BJ262" s="15" t="s">
        <v>84</v>
      </c>
      <c r="BK262" s="138">
        <f>ROUND(I262*H262,2)</f>
        <v>0</v>
      </c>
      <c r="BL262" s="15" t="s">
        <v>228</v>
      </c>
      <c r="BM262" s="137" t="s">
        <v>966</v>
      </c>
    </row>
    <row r="263" spans="2:65" s="12" customFormat="1">
      <c r="B263" s="153"/>
      <c r="D263" s="154" t="s">
        <v>456</v>
      </c>
      <c r="F263" s="155" t="s">
        <v>967</v>
      </c>
      <c r="H263" s="156">
        <v>0.05</v>
      </c>
      <c r="I263" s="157"/>
      <c r="L263" s="153"/>
      <c r="M263" s="158"/>
      <c r="T263" s="159"/>
      <c r="AT263" s="160" t="s">
        <v>456</v>
      </c>
      <c r="AU263" s="160" t="s">
        <v>86</v>
      </c>
      <c r="AV263" s="12" t="s">
        <v>86</v>
      </c>
      <c r="AW263" s="12" t="s">
        <v>4</v>
      </c>
      <c r="AX263" s="12" t="s">
        <v>84</v>
      </c>
      <c r="AY263" s="160" t="s">
        <v>141</v>
      </c>
    </row>
    <row r="264" spans="2:65" s="1" customFormat="1" ht="16.5" customHeight="1">
      <c r="B264" s="125"/>
      <c r="C264" s="126" t="s">
        <v>968</v>
      </c>
      <c r="D264" s="126" t="s">
        <v>144</v>
      </c>
      <c r="E264" s="127" t="s">
        <v>586</v>
      </c>
      <c r="F264" s="128" t="s">
        <v>587</v>
      </c>
      <c r="G264" s="129" t="s">
        <v>178</v>
      </c>
      <c r="H264" s="130">
        <v>1</v>
      </c>
      <c r="I264" s="131"/>
      <c r="J264" s="132">
        <f>ROUND(I264*H264,2)</f>
        <v>0</v>
      </c>
      <c r="K264" s="128" t="s">
        <v>148</v>
      </c>
      <c r="L264" s="30"/>
      <c r="M264" s="133" t="s">
        <v>3</v>
      </c>
      <c r="N264" s="134" t="s">
        <v>47</v>
      </c>
      <c r="P264" s="135">
        <f>O264*H264</f>
        <v>0</v>
      </c>
      <c r="Q264" s="135">
        <v>0</v>
      </c>
      <c r="R264" s="135">
        <f>Q264*H264</f>
        <v>0</v>
      </c>
      <c r="S264" s="135">
        <v>0</v>
      </c>
      <c r="T264" s="136">
        <f>S264*H264</f>
        <v>0</v>
      </c>
      <c r="AR264" s="137" t="s">
        <v>228</v>
      </c>
      <c r="AT264" s="137" t="s">
        <v>144</v>
      </c>
      <c r="AU264" s="137" t="s">
        <v>86</v>
      </c>
      <c r="AY264" s="15" t="s">
        <v>141</v>
      </c>
      <c r="BE264" s="138">
        <f>IF(N264="základní",J264,0)</f>
        <v>0</v>
      </c>
      <c r="BF264" s="138">
        <f>IF(N264="snížená",J264,0)</f>
        <v>0</v>
      </c>
      <c r="BG264" s="138">
        <f>IF(N264="zákl. přenesená",J264,0)</f>
        <v>0</v>
      </c>
      <c r="BH264" s="138">
        <f>IF(N264="sníž. přenesená",J264,0)</f>
        <v>0</v>
      </c>
      <c r="BI264" s="138">
        <f>IF(N264="nulová",J264,0)</f>
        <v>0</v>
      </c>
      <c r="BJ264" s="15" t="s">
        <v>84</v>
      </c>
      <c r="BK264" s="138">
        <f>ROUND(I264*H264,2)</f>
        <v>0</v>
      </c>
      <c r="BL264" s="15" t="s">
        <v>228</v>
      </c>
      <c r="BM264" s="137" t="s">
        <v>969</v>
      </c>
    </row>
    <row r="265" spans="2:65" s="1" customFormat="1">
      <c r="B265" s="30"/>
      <c r="D265" s="139" t="s">
        <v>151</v>
      </c>
      <c r="F265" s="140" t="s">
        <v>589</v>
      </c>
      <c r="I265" s="141"/>
      <c r="L265" s="30"/>
      <c r="M265" s="142"/>
      <c r="T265" s="51"/>
      <c r="AT265" s="15" t="s">
        <v>151</v>
      </c>
      <c r="AU265" s="15" t="s">
        <v>86</v>
      </c>
    </row>
    <row r="266" spans="2:65" s="1" customFormat="1" ht="16.5" customHeight="1">
      <c r="B266" s="125"/>
      <c r="C266" s="143" t="s">
        <v>585</v>
      </c>
      <c r="D266" s="143" t="s">
        <v>182</v>
      </c>
      <c r="E266" s="144" t="s">
        <v>591</v>
      </c>
      <c r="F266" s="145" t="s">
        <v>592</v>
      </c>
      <c r="G266" s="146" t="s">
        <v>178</v>
      </c>
      <c r="H266" s="147">
        <v>1</v>
      </c>
      <c r="I266" s="148"/>
      <c r="J266" s="149">
        <f>ROUND(I266*H266,2)</f>
        <v>0</v>
      </c>
      <c r="K266" s="145" t="s">
        <v>148</v>
      </c>
      <c r="L266" s="150"/>
      <c r="M266" s="151" t="s">
        <v>3</v>
      </c>
      <c r="N266" s="152" t="s">
        <v>47</v>
      </c>
      <c r="P266" s="135">
        <f>O266*H266</f>
        <v>0</v>
      </c>
      <c r="Q266" s="135">
        <v>2.2000000000000001E-3</v>
      </c>
      <c r="R266" s="135">
        <f>Q266*H266</f>
        <v>2.2000000000000001E-3</v>
      </c>
      <c r="S266" s="135">
        <v>0</v>
      </c>
      <c r="T266" s="136">
        <f>S266*H266</f>
        <v>0</v>
      </c>
      <c r="AR266" s="137" t="s">
        <v>311</v>
      </c>
      <c r="AT266" s="137" t="s">
        <v>182</v>
      </c>
      <c r="AU266" s="137" t="s">
        <v>86</v>
      </c>
      <c r="AY266" s="15" t="s">
        <v>141</v>
      </c>
      <c r="BE266" s="138">
        <f>IF(N266="základní",J266,0)</f>
        <v>0</v>
      </c>
      <c r="BF266" s="138">
        <f>IF(N266="snížená",J266,0)</f>
        <v>0</v>
      </c>
      <c r="BG266" s="138">
        <f>IF(N266="zákl. přenesená",J266,0)</f>
        <v>0</v>
      </c>
      <c r="BH266" s="138">
        <f>IF(N266="sníž. přenesená",J266,0)</f>
        <v>0</v>
      </c>
      <c r="BI266" s="138">
        <f>IF(N266="nulová",J266,0)</f>
        <v>0</v>
      </c>
      <c r="BJ266" s="15" t="s">
        <v>84</v>
      </c>
      <c r="BK266" s="138">
        <f>ROUND(I266*H266,2)</f>
        <v>0</v>
      </c>
      <c r="BL266" s="15" t="s">
        <v>228</v>
      </c>
      <c r="BM266" s="137" t="s">
        <v>970</v>
      </c>
    </row>
    <row r="267" spans="2:65" s="1" customFormat="1" ht="16.5" customHeight="1">
      <c r="B267" s="125"/>
      <c r="C267" s="126" t="s">
        <v>590</v>
      </c>
      <c r="D267" s="126" t="s">
        <v>144</v>
      </c>
      <c r="E267" s="127" t="s">
        <v>595</v>
      </c>
      <c r="F267" s="128" t="s">
        <v>596</v>
      </c>
      <c r="G267" s="129" t="s">
        <v>178</v>
      </c>
      <c r="H267" s="130">
        <v>4</v>
      </c>
      <c r="I267" s="131"/>
      <c r="J267" s="132">
        <f>ROUND(I267*H267,2)</f>
        <v>0</v>
      </c>
      <c r="K267" s="128" t="s">
        <v>148</v>
      </c>
      <c r="L267" s="30"/>
      <c r="M267" s="133" t="s">
        <v>3</v>
      </c>
      <c r="N267" s="134" t="s">
        <v>47</v>
      </c>
      <c r="P267" s="135">
        <f>O267*H267</f>
        <v>0</v>
      </c>
      <c r="Q267" s="135">
        <v>0</v>
      </c>
      <c r="R267" s="135">
        <f>Q267*H267</f>
        <v>0</v>
      </c>
      <c r="S267" s="135">
        <v>0</v>
      </c>
      <c r="T267" s="136">
        <f>S267*H267</f>
        <v>0</v>
      </c>
      <c r="AR267" s="137" t="s">
        <v>228</v>
      </c>
      <c r="AT267" s="137" t="s">
        <v>144</v>
      </c>
      <c r="AU267" s="137" t="s">
        <v>86</v>
      </c>
      <c r="AY267" s="15" t="s">
        <v>141</v>
      </c>
      <c r="BE267" s="138">
        <f>IF(N267="základní",J267,0)</f>
        <v>0</v>
      </c>
      <c r="BF267" s="138">
        <f>IF(N267="snížená",J267,0)</f>
        <v>0</v>
      </c>
      <c r="BG267" s="138">
        <f>IF(N267="zákl. přenesená",J267,0)</f>
        <v>0</v>
      </c>
      <c r="BH267" s="138">
        <f>IF(N267="sníž. přenesená",J267,0)</f>
        <v>0</v>
      </c>
      <c r="BI267" s="138">
        <f>IF(N267="nulová",J267,0)</f>
        <v>0</v>
      </c>
      <c r="BJ267" s="15" t="s">
        <v>84</v>
      </c>
      <c r="BK267" s="138">
        <f>ROUND(I267*H267,2)</f>
        <v>0</v>
      </c>
      <c r="BL267" s="15" t="s">
        <v>228</v>
      </c>
      <c r="BM267" s="137" t="s">
        <v>971</v>
      </c>
    </row>
    <row r="268" spans="2:65" s="1" customFormat="1">
      <c r="B268" s="30"/>
      <c r="D268" s="139" t="s">
        <v>151</v>
      </c>
      <c r="F268" s="140" t="s">
        <v>598</v>
      </c>
      <c r="I268" s="141"/>
      <c r="L268" s="30"/>
      <c r="M268" s="142"/>
      <c r="T268" s="51"/>
      <c r="AT268" s="15" t="s">
        <v>151</v>
      </c>
      <c r="AU268" s="15" t="s">
        <v>86</v>
      </c>
    </row>
    <row r="269" spans="2:65" s="1" customFormat="1" ht="16.5" customHeight="1">
      <c r="B269" s="125"/>
      <c r="C269" s="143" t="s">
        <v>594</v>
      </c>
      <c r="D269" s="143" t="s">
        <v>182</v>
      </c>
      <c r="E269" s="144" t="s">
        <v>600</v>
      </c>
      <c r="F269" s="145" t="s">
        <v>601</v>
      </c>
      <c r="G269" s="146" t="s">
        <v>178</v>
      </c>
      <c r="H269" s="147">
        <v>4</v>
      </c>
      <c r="I269" s="148"/>
      <c r="J269" s="149">
        <f>ROUND(I269*H269,2)</f>
        <v>0</v>
      </c>
      <c r="K269" s="145" t="s">
        <v>148</v>
      </c>
      <c r="L269" s="150"/>
      <c r="M269" s="151" t="s">
        <v>3</v>
      </c>
      <c r="N269" s="152" t="s">
        <v>47</v>
      </c>
      <c r="P269" s="135">
        <f>O269*H269</f>
        <v>0</v>
      </c>
      <c r="Q269" s="135">
        <v>2.2000000000000001E-3</v>
      </c>
      <c r="R269" s="135">
        <f>Q269*H269</f>
        <v>8.8000000000000005E-3</v>
      </c>
      <c r="S269" s="135">
        <v>0</v>
      </c>
      <c r="T269" s="136">
        <f>S269*H269</f>
        <v>0</v>
      </c>
      <c r="AR269" s="137" t="s">
        <v>311</v>
      </c>
      <c r="AT269" s="137" t="s">
        <v>182</v>
      </c>
      <c r="AU269" s="137" t="s">
        <v>86</v>
      </c>
      <c r="AY269" s="15" t="s">
        <v>141</v>
      </c>
      <c r="BE269" s="138">
        <f>IF(N269="základní",J269,0)</f>
        <v>0</v>
      </c>
      <c r="BF269" s="138">
        <f>IF(N269="snížená",J269,0)</f>
        <v>0</v>
      </c>
      <c r="BG269" s="138">
        <f>IF(N269="zákl. přenesená",J269,0)</f>
        <v>0</v>
      </c>
      <c r="BH269" s="138">
        <f>IF(N269="sníž. přenesená",J269,0)</f>
        <v>0</v>
      </c>
      <c r="BI269" s="138">
        <f>IF(N269="nulová",J269,0)</f>
        <v>0</v>
      </c>
      <c r="BJ269" s="15" t="s">
        <v>84</v>
      </c>
      <c r="BK269" s="138">
        <f>ROUND(I269*H269,2)</f>
        <v>0</v>
      </c>
      <c r="BL269" s="15" t="s">
        <v>228</v>
      </c>
      <c r="BM269" s="137" t="s">
        <v>972</v>
      </c>
    </row>
    <row r="270" spans="2:65" s="1" customFormat="1" ht="16.5" customHeight="1">
      <c r="B270" s="125"/>
      <c r="C270" s="126" t="s">
        <v>599</v>
      </c>
      <c r="D270" s="126" t="s">
        <v>144</v>
      </c>
      <c r="E270" s="127" t="s">
        <v>604</v>
      </c>
      <c r="F270" s="128" t="s">
        <v>605</v>
      </c>
      <c r="G270" s="129" t="s">
        <v>178</v>
      </c>
      <c r="H270" s="130">
        <v>6</v>
      </c>
      <c r="I270" s="131"/>
      <c r="J270" s="132">
        <f>ROUND(I270*H270,2)</f>
        <v>0</v>
      </c>
      <c r="K270" s="128" t="s">
        <v>148</v>
      </c>
      <c r="L270" s="30"/>
      <c r="M270" s="133" t="s">
        <v>3</v>
      </c>
      <c r="N270" s="134" t="s">
        <v>47</v>
      </c>
      <c r="P270" s="135">
        <f>O270*H270</f>
        <v>0</v>
      </c>
      <c r="Q270" s="135">
        <v>0</v>
      </c>
      <c r="R270" s="135">
        <f>Q270*H270</f>
        <v>0</v>
      </c>
      <c r="S270" s="135">
        <v>0</v>
      </c>
      <c r="T270" s="136">
        <f>S270*H270</f>
        <v>0</v>
      </c>
      <c r="AR270" s="137" t="s">
        <v>228</v>
      </c>
      <c r="AT270" s="137" t="s">
        <v>144</v>
      </c>
      <c r="AU270" s="137" t="s">
        <v>86</v>
      </c>
      <c r="AY270" s="15" t="s">
        <v>141</v>
      </c>
      <c r="BE270" s="138">
        <f>IF(N270="základní",J270,0)</f>
        <v>0</v>
      </c>
      <c r="BF270" s="138">
        <f>IF(N270="snížená",J270,0)</f>
        <v>0</v>
      </c>
      <c r="BG270" s="138">
        <f>IF(N270="zákl. přenesená",J270,0)</f>
        <v>0</v>
      </c>
      <c r="BH270" s="138">
        <f>IF(N270="sníž. přenesená",J270,0)</f>
        <v>0</v>
      </c>
      <c r="BI270" s="138">
        <f>IF(N270="nulová",J270,0)</f>
        <v>0</v>
      </c>
      <c r="BJ270" s="15" t="s">
        <v>84</v>
      </c>
      <c r="BK270" s="138">
        <f>ROUND(I270*H270,2)</f>
        <v>0</v>
      </c>
      <c r="BL270" s="15" t="s">
        <v>228</v>
      </c>
      <c r="BM270" s="137" t="s">
        <v>973</v>
      </c>
    </row>
    <row r="271" spans="2:65" s="1" customFormat="1">
      <c r="B271" s="30"/>
      <c r="D271" s="139" t="s">
        <v>151</v>
      </c>
      <c r="F271" s="140" t="s">
        <v>607</v>
      </c>
      <c r="I271" s="141"/>
      <c r="L271" s="30"/>
      <c r="M271" s="142"/>
      <c r="T271" s="51"/>
      <c r="AT271" s="15" t="s">
        <v>151</v>
      </c>
      <c r="AU271" s="15" t="s">
        <v>86</v>
      </c>
    </row>
    <row r="272" spans="2:65" s="1" customFormat="1" ht="16.5" customHeight="1">
      <c r="B272" s="125"/>
      <c r="C272" s="143" t="s">
        <v>603</v>
      </c>
      <c r="D272" s="143" t="s">
        <v>182</v>
      </c>
      <c r="E272" s="144" t="s">
        <v>609</v>
      </c>
      <c r="F272" s="145" t="s">
        <v>610</v>
      </c>
      <c r="G272" s="146" t="s">
        <v>178</v>
      </c>
      <c r="H272" s="147">
        <v>6</v>
      </c>
      <c r="I272" s="148"/>
      <c r="J272" s="149">
        <f>ROUND(I272*H272,2)</f>
        <v>0</v>
      </c>
      <c r="K272" s="145" t="s">
        <v>148</v>
      </c>
      <c r="L272" s="150"/>
      <c r="M272" s="151" t="s">
        <v>3</v>
      </c>
      <c r="N272" s="152" t="s">
        <v>47</v>
      </c>
      <c r="P272" s="135">
        <f>O272*H272</f>
        <v>0</v>
      </c>
      <c r="Q272" s="135">
        <v>1.4999999999999999E-4</v>
      </c>
      <c r="R272" s="135">
        <f>Q272*H272</f>
        <v>8.9999999999999998E-4</v>
      </c>
      <c r="S272" s="135">
        <v>0</v>
      </c>
      <c r="T272" s="136">
        <f>S272*H272</f>
        <v>0</v>
      </c>
      <c r="AR272" s="137" t="s">
        <v>311</v>
      </c>
      <c r="AT272" s="137" t="s">
        <v>182</v>
      </c>
      <c r="AU272" s="137" t="s">
        <v>86</v>
      </c>
      <c r="AY272" s="15" t="s">
        <v>141</v>
      </c>
      <c r="BE272" s="138">
        <f>IF(N272="základní",J272,0)</f>
        <v>0</v>
      </c>
      <c r="BF272" s="138">
        <f>IF(N272="snížená",J272,0)</f>
        <v>0</v>
      </c>
      <c r="BG272" s="138">
        <f>IF(N272="zákl. přenesená",J272,0)</f>
        <v>0</v>
      </c>
      <c r="BH272" s="138">
        <f>IF(N272="sníž. přenesená",J272,0)</f>
        <v>0</v>
      </c>
      <c r="BI272" s="138">
        <f>IF(N272="nulová",J272,0)</f>
        <v>0</v>
      </c>
      <c r="BJ272" s="15" t="s">
        <v>84</v>
      </c>
      <c r="BK272" s="138">
        <f>ROUND(I272*H272,2)</f>
        <v>0</v>
      </c>
      <c r="BL272" s="15" t="s">
        <v>228</v>
      </c>
      <c r="BM272" s="137" t="s">
        <v>974</v>
      </c>
    </row>
    <row r="273" spans="2:65" s="1" customFormat="1" ht="24.2" customHeight="1">
      <c r="B273" s="125"/>
      <c r="C273" s="126" t="s">
        <v>608</v>
      </c>
      <c r="D273" s="126" t="s">
        <v>144</v>
      </c>
      <c r="E273" s="127" t="s">
        <v>613</v>
      </c>
      <c r="F273" s="128" t="s">
        <v>614</v>
      </c>
      <c r="G273" s="129" t="s">
        <v>225</v>
      </c>
      <c r="H273" s="130">
        <v>1.35</v>
      </c>
      <c r="I273" s="131"/>
      <c r="J273" s="132">
        <f>ROUND(I273*H273,2)</f>
        <v>0</v>
      </c>
      <c r="K273" s="128" t="s">
        <v>148</v>
      </c>
      <c r="L273" s="30"/>
      <c r="M273" s="133" t="s">
        <v>3</v>
      </c>
      <c r="N273" s="134" t="s">
        <v>47</v>
      </c>
      <c r="P273" s="135">
        <f>O273*H273</f>
        <v>0</v>
      </c>
      <c r="Q273" s="135">
        <v>0</v>
      </c>
      <c r="R273" s="135">
        <f>Q273*H273</f>
        <v>0</v>
      </c>
      <c r="S273" s="135">
        <v>0</v>
      </c>
      <c r="T273" s="136">
        <f>S273*H273</f>
        <v>0</v>
      </c>
      <c r="AR273" s="137" t="s">
        <v>228</v>
      </c>
      <c r="AT273" s="137" t="s">
        <v>144</v>
      </c>
      <c r="AU273" s="137" t="s">
        <v>86</v>
      </c>
      <c r="AY273" s="15" t="s">
        <v>141</v>
      </c>
      <c r="BE273" s="138">
        <f>IF(N273="základní",J273,0)</f>
        <v>0</v>
      </c>
      <c r="BF273" s="138">
        <f>IF(N273="snížená",J273,0)</f>
        <v>0</v>
      </c>
      <c r="BG273" s="138">
        <f>IF(N273="zákl. přenesená",J273,0)</f>
        <v>0</v>
      </c>
      <c r="BH273" s="138">
        <f>IF(N273="sníž. přenesená",J273,0)</f>
        <v>0</v>
      </c>
      <c r="BI273" s="138">
        <f>IF(N273="nulová",J273,0)</f>
        <v>0</v>
      </c>
      <c r="BJ273" s="15" t="s">
        <v>84</v>
      </c>
      <c r="BK273" s="138">
        <f>ROUND(I273*H273,2)</f>
        <v>0</v>
      </c>
      <c r="BL273" s="15" t="s">
        <v>228</v>
      </c>
      <c r="BM273" s="137" t="s">
        <v>975</v>
      </c>
    </row>
    <row r="274" spans="2:65" s="1" customFormat="1">
      <c r="B274" s="30"/>
      <c r="D274" s="139" t="s">
        <v>151</v>
      </c>
      <c r="F274" s="140" t="s">
        <v>616</v>
      </c>
      <c r="I274" s="141"/>
      <c r="L274" s="30"/>
      <c r="M274" s="142"/>
      <c r="T274" s="51"/>
      <c r="AT274" s="15" t="s">
        <v>151</v>
      </c>
      <c r="AU274" s="15" t="s">
        <v>86</v>
      </c>
    </row>
    <row r="275" spans="2:65" s="11" customFormat="1" ht="22.9" customHeight="1">
      <c r="B275" s="113"/>
      <c r="D275" s="114" t="s">
        <v>75</v>
      </c>
      <c r="E275" s="123" t="s">
        <v>617</v>
      </c>
      <c r="F275" s="123" t="s">
        <v>618</v>
      </c>
      <c r="I275" s="116"/>
      <c r="J275" s="124">
        <f>BK275</f>
        <v>0</v>
      </c>
      <c r="L275" s="113"/>
      <c r="M275" s="118"/>
      <c r="P275" s="119">
        <f>SUM(P276:P277)</f>
        <v>0</v>
      </c>
      <c r="R275" s="119">
        <f>SUM(R276:R277)</f>
        <v>0</v>
      </c>
      <c r="T275" s="120">
        <f>SUM(T276:T277)</f>
        <v>5.1999999999999998E-2</v>
      </c>
      <c r="AR275" s="114" t="s">
        <v>86</v>
      </c>
      <c r="AT275" s="121" t="s">
        <v>75</v>
      </c>
      <c r="AU275" s="121" t="s">
        <v>84</v>
      </c>
      <c r="AY275" s="114" t="s">
        <v>141</v>
      </c>
      <c r="BK275" s="122">
        <f>SUM(BK276:BK277)</f>
        <v>0</v>
      </c>
    </row>
    <row r="276" spans="2:65" s="1" customFormat="1" ht="16.5" customHeight="1">
      <c r="B276" s="125"/>
      <c r="C276" s="126" t="s">
        <v>619</v>
      </c>
      <c r="D276" s="126" t="s">
        <v>144</v>
      </c>
      <c r="E276" s="127" t="s">
        <v>620</v>
      </c>
      <c r="F276" s="128" t="s">
        <v>621</v>
      </c>
      <c r="G276" s="129" t="s">
        <v>178</v>
      </c>
      <c r="H276" s="130">
        <v>4</v>
      </c>
      <c r="I276" s="131"/>
      <c r="J276" s="132">
        <f>ROUND(I276*H276,2)</f>
        <v>0</v>
      </c>
      <c r="K276" s="128" t="s">
        <v>148</v>
      </c>
      <c r="L276" s="30"/>
      <c r="M276" s="133" t="s">
        <v>3</v>
      </c>
      <c r="N276" s="134" t="s">
        <v>47</v>
      </c>
      <c r="P276" s="135">
        <f>O276*H276</f>
        <v>0</v>
      </c>
      <c r="Q276" s="135">
        <v>0</v>
      </c>
      <c r="R276" s="135">
        <f>Q276*H276</f>
        <v>0</v>
      </c>
      <c r="S276" s="135">
        <v>1.2999999999999999E-2</v>
      </c>
      <c r="T276" s="136">
        <f>S276*H276</f>
        <v>5.1999999999999998E-2</v>
      </c>
      <c r="AR276" s="137" t="s">
        <v>228</v>
      </c>
      <c r="AT276" s="137" t="s">
        <v>144</v>
      </c>
      <c r="AU276" s="137" t="s">
        <v>86</v>
      </c>
      <c r="AY276" s="15" t="s">
        <v>141</v>
      </c>
      <c r="BE276" s="138">
        <f>IF(N276="základní",J276,0)</f>
        <v>0</v>
      </c>
      <c r="BF276" s="138">
        <f>IF(N276="snížená",J276,0)</f>
        <v>0</v>
      </c>
      <c r="BG276" s="138">
        <f>IF(N276="zákl. přenesená",J276,0)</f>
        <v>0</v>
      </c>
      <c r="BH276" s="138">
        <f>IF(N276="sníž. přenesená",J276,0)</f>
        <v>0</v>
      </c>
      <c r="BI276" s="138">
        <f>IF(N276="nulová",J276,0)</f>
        <v>0</v>
      </c>
      <c r="BJ276" s="15" t="s">
        <v>84</v>
      </c>
      <c r="BK276" s="138">
        <f>ROUND(I276*H276,2)</f>
        <v>0</v>
      </c>
      <c r="BL276" s="15" t="s">
        <v>228</v>
      </c>
      <c r="BM276" s="137" t="s">
        <v>976</v>
      </c>
    </row>
    <row r="277" spans="2:65" s="1" customFormat="1">
      <c r="B277" s="30"/>
      <c r="D277" s="139" t="s">
        <v>151</v>
      </c>
      <c r="F277" s="140" t="s">
        <v>623</v>
      </c>
      <c r="I277" s="141"/>
      <c r="L277" s="30"/>
      <c r="M277" s="142"/>
      <c r="T277" s="51"/>
      <c r="AT277" s="15" t="s">
        <v>151</v>
      </c>
      <c r="AU277" s="15" t="s">
        <v>86</v>
      </c>
    </row>
    <row r="278" spans="2:65" s="11" customFormat="1" ht="22.9" customHeight="1">
      <c r="B278" s="113"/>
      <c r="D278" s="114" t="s">
        <v>75</v>
      </c>
      <c r="E278" s="123" t="s">
        <v>624</v>
      </c>
      <c r="F278" s="123" t="s">
        <v>625</v>
      </c>
      <c r="I278" s="116"/>
      <c r="J278" s="124">
        <f>BK278</f>
        <v>0</v>
      </c>
      <c r="L278" s="113"/>
      <c r="M278" s="118"/>
      <c r="P278" s="119">
        <f>SUM(P279:P280)</f>
        <v>0</v>
      </c>
      <c r="R278" s="119">
        <f>SUM(R279:R280)</f>
        <v>0</v>
      </c>
      <c r="T278" s="120">
        <f>SUM(T279:T280)</f>
        <v>0.77306999999999992</v>
      </c>
      <c r="AR278" s="114" t="s">
        <v>86</v>
      </c>
      <c r="AT278" s="121" t="s">
        <v>75</v>
      </c>
      <c r="AU278" s="121" t="s">
        <v>84</v>
      </c>
      <c r="AY278" s="114" t="s">
        <v>141</v>
      </c>
      <c r="BK278" s="122">
        <f>SUM(BK279:BK280)</f>
        <v>0</v>
      </c>
    </row>
    <row r="279" spans="2:65" s="1" customFormat="1" ht="16.5" customHeight="1">
      <c r="B279" s="125"/>
      <c r="C279" s="126" t="s">
        <v>636</v>
      </c>
      <c r="D279" s="126" t="s">
        <v>144</v>
      </c>
      <c r="E279" s="127" t="s">
        <v>637</v>
      </c>
      <c r="F279" s="128" t="s">
        <v>638</v>
      </c>
      <c r="G279" s="129" t="s">
        <v>147</v>
      </c>
      <c r="H279" s="130">
        <v>21.9</v>
      </c>
      <c r="I279" s="131"/>
      <c r="J279" s="132">
        <f>ROUND(I279*H279,2)</f>
        <v>0</v>
      </c>
      <c r="K279" s="128" t="s">
        <v>148</v>
      </c>
      <c r="L279" s="30"/>
      <c r="M279" s="133" t="s">
        <v>3</v>
      </c>
      <c r="N279" s="134" t="s">
        <v>47</v>
      </c>
      <c r="P279" s="135">
        <f>O279*H279</f>
        <v>0</v>
      </c>
      <c r="Q279" s="135">
        <v>0</v>
      </c>
      <c r="R279" s="135">
        <f>Q279*H279</f>
        <v>0</v>
      </c>
      <c r="S279" s="135">
        <v>3.5299999999999998E-2</v>
      </c>
      <c r="T279" s="136">
        <f>S279*H279</f>
        <v>0.77306999999999992</v>
      </c>
      <c r="AR279" s="137" t="s">
        <v>228</v>
      </c>
      <c r="AT279" s="137" t="s">
        <v>144</v>
      </c>
      <c r="AU279" s="137" t="s">
        <v>86</v>
      </c>
      <c r="AY279" s="15" t="s">
        <v>141</v>
      </c>
      <c r="BE279" s="138">
        <f>IF(N279="základní",J279,0)</f>
        <v>0</v>
      </c>
      <c r="BF279" s="138">
        <f>IF(N279="snížená",J279,0)</f>
        <v>0</v>
      </c>
      <c r="BG279" s="138">
        <f>IF(N279="zákl. přenesená",J279,0)</f>
        <v>0</v>
      </c>
      <c r="BH279" s="138">
        <f>IF(N279="sníž. přenesená",J279,0)</f>
        <v>0</v>
      </c>
      <c r="BI279" s="138">
        <f>IF(N279="nulová",J279,0)</f>
        <v>0</v>
      </c>
      <c r="BJ279" s="15" t="s">
        <v>84</v>
      </c>
      <c r="BK279" s="138">
        <f>ROUND(I279*H279,2)</f>
        <v>0</v>
      </c>
      <c r="BL279" s="15" t="s">
        <v>228</v>
      </c>
      <c r="BM279" s="137" t="s">
        <v>977</v>
      </c>
    </row>
    <row r="280" spans="2:65" s="1" customFormat="1">
      <c r="B280" s="30"/>
      <c r="D280" s="139" t="s">
        <v>151</v>
      </c>
      <c r="F280" s="140" t="s">
        <v>640</v>
      </c>
      <c r="I280" s="141"/>
      <c r="L280" s="30"/>
      <c r="M280" s="142"/>
      <c r="T280" s="51"/>
      <c r="AT280" s="15" t="s">
        <v>151</v>
      </c>
      <c r="AU280" s="15" t="s">
        <v>86</v>
      </c>
    </row>
    <row r="281" spans="2:65" s="11" customFormat="1" ht="22.9" customHeight="1">
      <c r="B281" s="113"/>
      <c r="D281" s="114" t="s">
        <v>75</v>
      </c>
      <c r="E281" s="123" t="s">
        <v>671</v>
      </c>
      <c r="F281" s="123" t="s">
        <v>672</v>
      </c>
      <c r="I281" s="116"/>
      <c r="J281" s="124">
        <f>BK281</f>
        <v>0</v>
      </c>
      <c r="L281" s="113"/>
      <c r="M281" s="118"/>
      <c r="P281" s="119">
        <f>SUM(P282:P321)</f>
        <v>0</v>
      </c>
      <c r="R281" s="119">
        <f>SUM(R282:R321)</f>
        <v>3.6541400299999993</v>
      </c>
      <c r="T281" s="120">
        <f>SUM(T282:T321)</f>
        <v>1.2947199999999999</v>
      </c>
      <c r="AR281" s="114" t="s">
        <v>86</v>
      </c>
      <c r="AT281" s="121" t="s">
        <v>75</v>
      </c>
      <c r="AU281" s="121" t="s">
        <v>84</v>
      </c>
      <c r="AY281" s="114" t="s">
        <v>141</v>
      </c>
      <c r="BK281" s="122">
        <f>SUM(BK282:BK321)</f>
        <v>0</v>
      </c>
    </row>
    <row r="282" spans="2:65" s="1" customFormat="1" ht="16.5" customHeight="1">
      <c r="B282" s="125"/>
      <c r="C282" s="126" t="s">
        <v>641</v>
      </c>
      <c r="D282" s="126" t="s">
        <v>144</v>
      </c>
      <c r="E282" s="127" t="s">
        <v>627</v>
      </c>
      <c r="F282" s="128" t="s">
        <v>628</v>
      </c>
      <c r="G282" s="129" t="s">
        <v>147</v>
      </c>
      <c r="H282" s="130">
        <v>20.8</v>
      </c>
      <c r="I282" s="131"/>
      <c r="J282" s="132">
        <f>ROUND(I282*H282,2)</f>
        <v>0</v>
      </c>
      <c r="K282" s="128" t="s">
        <v>148</v>
      </c>
      <c r="L282" s="30"/>
      <c r="M282" s="133" t="s">
        <v>3</v>
      </c>
      <c r="N282" s="134" t="s">
        <v>47</v>
      </c>
      <c r="P282" s="135">
        <f>O282*H282</f>
        <v>0</v>
      </c>
      <c r="Q282" s="135">
        <v>2.9999999999999997E-4</v>
      </c>
      <c r="R282" s="135">
        <f>Q282*H282</f>
        <v>6.2399999999999999E-3</v>
      </c>
      <c r="S282" s="135">
        <v>0</v>
      </c>
      <c r="T282" s="136">
        <f>S282*H282</f>
        <v>0</v>
      </c>
      <c r="AR282" s="137" t="s">
        <v>228</v>
      </c>
      <c r="AT282" s="137" t="s">
        <v>144</v>
      </c>
      <c r="AU282" s="137" t="s">
        <v>86</v>
      </c>
      <c r="AY282" s="15" t="s">
        <v>141</v>
      </c>
      <c r="BE282" s="138">
        <f>IF(N282="základní",J282,0)</f>
        <v>0</v>
      </c>
      <c r="BF282" s="138">
        <f>IF(N282="snížená",J282,0)</f>
        <v>0</v>
      </c>
      <c r="BG282" s="138">
        <f>IF(N282="zákl. přenesená",J282,0)</f>
        <v>0</v>
      </c>
      <c r="BH282" s="138">
        <f>IF(N282="sníž. přenesená",J282,0)</f>
        <v>0</v>
      </c>
      <c r="BI282" s="138">
        <f>IF(N282="nulová",J282,0)</f>
        <v>0</v>
      </c>
      <c r="BJ282" s="15" t="s">
        <v>84</v>
      </c>
      <c r="BK282" s="138">
        <f>ROUND(I282*H282,2)</f>
        <v>0</v>
      </c>
      <c r="BL282" s="15" t="s">
        <v>228</v>
      </c>
      <c r="BM282" s="137" t="s">
        <v>978</v>
      </c>
    </row>
    <row r="283" spans="2:65" s="1" customFormat="1">
      <c r="B283" s="30"/>
      <c r="D283" s="139" t="s">
        <v>151</v>
      </c>
      <c r="F283" s="140" t="s">
        <v>630</v>
      </c>
      <c r="I283" s="141"/>
      <c r="L283" s="30"/>
      <c r="M283" s="142"/>
      <c r="T283" s="51"/>
      <c r="AT283" s="15" t="s">
        <v>151</v>
      </c>
      <c r="AU283" s="15" t="s">
        <v>86</v>
      </c>
    </row>
    <row r="284" spans="2:65" s="1" customFormat="1" ht="24.2" customHeight="1">
      <c r="B284" s="125"/>
      <c r="C284" s="126" t="s">
        <v>646</v>
      </c>
      <c r="D284" s="126" t="s">
        <v>144</v>
      </c>
      <c r="E284" s="127" t="s">
        <v>632</v>
      </c>
      <c r="F284" s="128" t="s">
        <v>633</v>
      </c>
      <c r="G284" s="129" t="s">
        <v>147</v>
      </c>
      <c r="H284" s="130">
        <v>20.8</v>
      </c>
      <c r="I284" s="131"/>
      <c r="J284" s="132">
        <f>ROUND(I284*H284,2)</f>
        <v>0</v>
      </c>
      <c r="K284" s="128" t="s">
        <v>148</v>
      </c>
      <c r="L284" s="30"/>
      <c r="M284" s="133" t="s">
        <v>3</v>
      </c>
      <c r="N284" s="134" t="s">
        <v>47</v>
      </c>
      <c r="P284" s="135">
        <f>O284*H284</f>
        <v>0</v>
      </c>
      <c r="Q284" s="135">
        <v>7.5799999999999999E-3</v>
      </c>
      <c r="R284" s="135">
        <f>Q284*H284</f>
        <v>0.157664</v>
      </c>
      <c r="S284" s="135">
        <v>0</v>
      </c>
      <c r="T284" s="136">
        <f>S284*H284</f>
        <v>0</v>
      </c>
      <c r="AR284" s="137" t="s">
        <v>228</v>
      </c>
      <c r="AT284" s="137" t="s">
        <v>144</v>
      </c>
      <c r="AU284" s="137" t="s">
        <v>86</v>
      </c>
      <c r="AY284" s="15" t="s">
        <v>141</v>
      </c>
      <c r="BE284" s="138">
        <f>IF(N284="základní",J284,0)</f>
        <v>0</v>
      </c>
      <c r="BF284" s="138">
        <f>IF(N284="snížená",J284,0)</f>
        <v>0</v>
      </c>
      <c r="BG284" s="138">
        <f>IF(N284="zákl. přenesená",J284,0)</f>
        <v>0</v>
      </c>
      <c r="BH284" s="138">
        <f>IF(N284="sníž. přenesená",J284,0)</f>
        <v>0</v>
      </c>
      <c r="BI284" s="138">
        <f>IF(N284="nulová",J284,0)</f>
        <v>0</v>
      </c>
      <c r="BJ284" s="15" t="s">
        <v>84</v>
      </c>
      <c r="BK284" s="138">
        <f>ROUND(I284*H284,2)</f>
        <v>0</v>
      </c>
      <c r="BL284" s="15" t="s">
        <v>228</v>
      </c>
      <c r="BM284" s="137" t="s">
        <v>979</v>
      </c>
    </row>
    <row r="285" spans="2:65" s="1" customFormat="1">
      <c r="B285" s="30"/>
      <c r="D285" s="139" t="s">
        <v>151</v>
      </c>
      <c r="F285" s="140" t="s">
        <v>635</v>
      </c>
      <c r="I285" s="141"/>
      <c r="L285" s="30"/>
      <c r="M285" s="142"/>
      <c r="T285" s="51"/>
      <c r="AT285" s="15" t="s">
        <v>151</v>
      </c>
      <c r="AU285" s="15" t="s">
        <v>86</v>
      </c>
    </row>
    <row r="286" spans="2:65" s="1" customFormat="1" ht="24.2" customHeight="1">
      <c r="B286" s="125"/>
      <c r="C286" s="126" t="s">
        <v>651</v>
      </c>
      <c r="D286" s="126" t="s">
        <v>144</v>
      </c>
      <c r="E286" s="127" t="s">
        <v>642</v>
      </c>
      <c r="F286" s="128" t="s">
        <v>643</v>
      </c>
      <c r="G286" s="129" t="s">
        <v>147</v>
      </c>
      <c r="H286" s="130">
        <v>20.8</v>
      </c>
      <c r="I286" s="131"/>
      <c r="J286" s="132">
        <f>ROUND(I286*H286,2)</f>
        <v>0</v>
      </c>
      <c r="K286" s="128" t="s">
        <v>148</v>
      </c>
      <c r="L286" s="30"/>
      <c r="M286" s="133" t="s">
        <v>3</v>
      </c>
      <c r="N286" s="134" t="s">
        <v>47</v>
      </c>
      <c r="P286" s="135">
        <f>O286*H286</f>
        <v>0</v>
      </c>
      <c r="Q286" s="135">
        <v>7.5500000000000003E-3</v>
      </c>
      <c r="R286" s="135">
        <f>Q286*H286</f>
        <v>0.15704000000000001</v>
      </c>
      <c r="S286" s="135">
        <v>0</v>
      </c>
      <c r="T286" s="136">
        <f>S286*H286</f>
        <v>0</v>
      </c>
      <c r="AR286" s="137" t="s">
        <v>228</v>
      </c>
      <c r="AT286" s="137" t="s">
        <v>144</v>
      </c>
      <c r="AU286" s="137" t="s">
        <v>86</v>
      </c>
      <c r="AY286" s="15" t="s">
        <v>141</v>
      </c>
      <c r="BE286" s="138">
        <f>IF(N286="základní",J286,0)</f>
        <v>0</v>
      </c>
      <c r="BF286" s="138">
        <f>IF(N286="snížená",J286,0)</f>
        <v>0</v>
      </c>
      <c r="BG286" s="138">
        <f>IF(N286="zákl. přenesená",J286,0)</f>
        <v>0</v>
      </c>
      <c r="BH286" s="138">
        <f>IF(N286="sníž. přenesená",J286,0)</f>
        <v>0</v>
      </c>
      <c r="BI286" s="138">
        <f>IF(N286="nulová",J286,0)</f>
        <v>0</v>
      </c>
      <c r="BJ286" s="15" t="s">
        <v>84</v>
      </c>
      <c r="BK286" s="138">
        <f>ROUND(I286*H286,2)</f>
        <v>0</v>
      </c>
      <c r="BL286" s="15" t="s">
        <v>228</v>
      </c>
      <c r="BM286" s="137" t="s">
        <v>980</v>
      </c>
    </row>
    <row r="287" spans="2:65" s="1" customFormat="1">
      <c r="B287" s="30"/>
      <c r="D287" s="139" t="s">
        <v>151</v>
      </c>
      <c r="F287" s="140" t="s">
        <v>645</v>
      </c>
      <c r="I287" s="141"/>
      <c r="L287" s="30"/>
      <c r="M287" s="142"/>
      <c r="T287" s="51"/>
      <c r="AT287" s="15" t="s">
        <v>151</v>
      </c>
      <c r="AU287" s="15" t="s">
        <v>86</v>
      </c>
    </row>
    <row r="288" spans="2:65" s="1" customFormat="1" ht="16.5" customHeight="1">
      <c r="B288" s="125"/>
      <c r="C288" s="143" t="s">
        <v>656</v>
      </c>
      <c r="D288" s="143" t="s">
        <v>182</v>
      </c>
      <c r="E288" s="144" t="s">
        <v>647</v>
      </c>
      <c r="F288" s="145" t="s">
        <v>648</v>
      </c>
      <c r="G288" s="146" t="s">
        <v>147</v>
      </c>
      <c r="H288" s="147">
        <v>22.88</v>
      </c>
      <c r="I288" s="148"/>
      <c r="J288" s="149">
        <f>ROUND(I288*H288,2)</f>
        <v>0</v>
      </c>
      <c r="K288" s="145" t="s">
        <v>148</v>
      </c>
      <c r="L288" s="150"/>
      <c r="M288" s="151" t="s">
        <v>3</v>
      </c>
      <c r="N288" s="152" t="s">
        <v>47</v>
      </c>
      <c r="P288" s="135">
        <f>O288*H288</f>
        <v>0</v>
      </c>
      <c r="Q288" s="135">
        <v>2.1999999999999999E-2</v>
      </c>
      <c r="R288" s="135">
        <f>Q288*H288</f>
        <v>0.50335999999999992</v>
      </c>
      <c r="S288" s="135">
        <v>0</v>
      </c>
      <c r="T288" s="136">
        <f>S288*H288</f>
        <v>0</v>
      </c>
      <c r="AR288" s="137" t="s">
        <v>311</v>
      </c>
      <c r="AT288" s="137" t="s">
        <v>182</v>
      </c>
      <c r="AU288" s="137" t="s">
        <v>86</v>
      </c>
      <c r="AY288" s="15" t="s">
        <v>141</v>
      </c>
      <c r="BE288" s="138">
        <f>IF(N288="základní",J288,0)</f>
        <v>0</v>
      </c>
      <c r="BF288" s="138">
        <f>IF(N288="snížená",J288,0)</f>
        <v>0</v>
      </c>
      <c r="BG288" s="138">
        <f>IF(N288="zákl. přenesená",J288,0)</f>
        <v>0</v>
      </c>
      <c r="BH288" s="138">
        <f>IF(N288="sníž. přenesená",J288,0)</f>
        <v>0</v>
      </c>
      <c r="BI288" s="138">
        <f>IF(N288="nulová",J288,0)</f>
        <v>0</v>
      </c>
      <c r="BJ288" s="15" t="s">
        <v>84</v>
      </c>
      <c r="BK288" s="138">
        <f>ROUND(I288*H288,2)</f>
        <v>0</v>
      </c>
      <c r="BL288" s="15" t="s">
        <v>228</v>
      </c>
      <c r="BM288" s="137" t="s">
        <v>981</v>
      </c>
    </row>
    <row r="289" spans="2:65" s="12" customFormat="1">
      <c r="B289" s="153"/>
      <c r="D289" s="154" t="s">
        <v>456</v>
      </c>
      <c r="F289" s="155" t="s">
        <v>982</v>
      </c>
      <c r="H289" s="156">
        <v>22.88</v>
      </c>
      <c r="I289" s="157"/>
      <c r="L289" s="153"/>
      <c r="M289" s="158"/>
      <c r="T289" s="159"/>
      <c r="AT289" s="160" t="s">
        <v>456</v>
      </c>
      <c r="AU289" s="160" t="s">
        <v>86</v>
      </c>
      <c r="AV289" s="12" t="s">
        <v>86</v>
      </c>
      <c r="AW289" s="12" t="s">
        <v>4</v>
      </c>
      <c r="AX289" s="12" t="s">
        <v>84</v>
      </c>
      <c r="AY289" s="160" t="s">
        <v>141</v>
      </c>
    </row>
    <row r="290" spans="2:65" s="1" customFormat="1" ht="16.5" customHeight="1">
      <c r="B290" s="125"/>
      <c r="C290" s="126" t="s">
        <v>983</v>
      </c>
      <c r="D290" s="126" t="s">
        <v>144</v>
      </c>
      <c r="E290" s="127" t="s">
        <v>652</v>
      </c>
      <c r="F290" s="128" t="s">
        <v>653</v>
      </c>
      <c r="G290" s="129" t="s">
        <v>263</v>
      </c>
      <c r="H290" s="130">
        <v>155.6</v>
      </c>
      <c r="I290" s="131"/>
      <c r="J290" s="132">
        <f>ROUND(I290*H290,2)</f>
        <v>0</v>
      </c>
      <c r="K290" s="128" t="s">
        <v>148</v>
      </c>
      <c r="L290" s="30"/>
      <c r="M290" s="133" t="s">
        <v>3</v>
      </c>
      <c r="N290" s="134" t="s">
        <v>47</v>
      </c>
      <c r="P290" s="135">
        <f>O290*H290</f>
        <v>0</v>
      </c>
      <c r="Q290" s="135">
        <v>9.0000000000000006E-5</v>
      </c>
      <c r="R290" s="135">
        <f>Q290*H290</f>
        <v>1.4004000000000001E-2</v>
      </c>
      <c r="S290" s="135">
        <v>0</v>
      </c>
      <c r="T290" s="136">
        <f>S290*H290</f>
        <v>0</v>
      </c>
      <c r="AR290" s="137" t="s">
        <v>228</v>
      </c>
      <c r="AT290" s="137" t="s">
        <v>144</v>
      </c>
      <c r="AU290" s="137" t="s">
        <v>86</v>
      </c>
      <c r="AY290" s="15" t="s">
        <v>141</v>
      </c>
      <c r="BE290" s="138">
        <f>IF(N290="základní",J290,0)</f>
        <v>0</v>
      </c>
      <c r="BF290" s="138">
        <f>IF(N290="snížená",J290,0)</f>
        <v>0</v>
      </c>
      <c r="BG290" s="138">
        <f>IF(N290="zákl. přenesená",J290,0)</f>
        <v>0</v>
      </c>
      <c r="BH290" s="138">
        <f>IF(N290="sníž. přenesená",J290,0)</f>
        <v>0</v>
      </c>
      <c r="BI290" s="138">
        <f>IF(N290="nulová",J290,0)</f>
        <v>0</v>
      </c>
      <c r="BJ290" s="15" t="s">
        <v>84</v>
      </c>
      <c r="BK290" s="138">
        <f>ROUND(I290*H290,2)</f>
        <v>0</v>
      </c>
      <c r="BL290" s="15" t="s">
        <v>228</v>
      </c>
      <c r="BM290" s="137" t="s">
        <v>984</v>
      </c>
    </row>
    <row r="291" spans="2:65" s="1" customFormat="1">
      <c r="B291" s="30"/>
      <c r="D291" s="139" t="s">
        <v>151</v>
      </c>
      <c r="F291" s="140" t="s">
        <v>655</v>
      </c>
      <c r="I291" s="141"/>
      <c r="L291" s="30"/>
      <c r="M291" s="142"/>
      <c r="T291" s="51"/>
      <c r="AT291" s="15" t="s">
        <v>151</v>
      </c>
      <c r="AU291" s="15" t="s">
        <v>86</v>
      </c>
    </row>
    <row r="292" spans="2:65" s="1" customFormat="1" ht="16.5" customHeight="1">
      <c r="B292" s="125"/>
      <c r="C292" s="126" t="s">
        <v>985</v>
      </c>
      <c r="D292" s="126" t="s">
        <v>144</v>
      </c>
      <c r="E292" s="127" t="s">
        <v>657</v>
      </c>
      <c r="F292" s="128" t="s">
        <v>658</v>
      </c>
      <c r="G292" s="129" t="s">
        <v>263</v>
      </c>
      <c r="H292" s="130">
        <v>33.299999999999997</v>
      </c>
      <c r="I292" s="131"/>
      <c r="J292" s="132">
        <f>ROUND(I292*H292,2)</f>
        <v>0</v>
      </c>
      <c r="K292" s="128" t="s">
        <v>148</v>
      </c>
      <c r="L292" s="30"/>
      <c r="M292" s="133" t="s">
        <v>3</v>
      </c>
      <c r="N292" s="134" t="s">
        <v>47</v>
      </c>
      <c r="P292" s="135">
        <f>O292*H292</f>
        <v>0</v>
      </c>
      <c r="Q292" s="135">
        <v>1.6000000000000001E-4</v>
      </c>
      <c r="R292" s="135">
        <f>Q292*H292</f>
        <v>5.3280000000000003E-3</v>
      </c>
      <c r="S292" s="135">
        <v>0</v>
      </c>
      <c r="T292" s="136">
        <f>S292*H292</f>
        <v>0</v>
      </c>
      <c r="AR292" s="137" t="s">
        <v>228</v>
      </c>
      <c r="AT292" s="137" t="s">
        <v>144</v>
      </c>
      <c r="AU292" s="137" t="s">
        <v>86</v>
      </c>
      <c r="AY292" s="15" t="s">
        <v>141</v>
      </c>
      <c r="BE292" s="138">
        <f>IF(N292="základní",J292,0)</f>
        <v>0</v>
      </c>
      <c r="BF292" s="138">
        <f>IF(N292="snížená",J292,0)</f>
        <v>0</v>
      </c>
      <c r="BG292" s="138">
        <f>IF(N292="zákl. přenesená",J292,0)</f>
        <v>0</v>
      </c>
      <c r="BH292" s="138">
        <f>IF(N292="sníž. přenesená",J292,0)</f>
        <v>0</v>
      </c>
      <c r="BI292" s="138">
        <f>IF(N292="nulová",J292,0)</f>
        <v>0</v>
      </c>
      <c r="BJ292" s="15" t="s">
        <v>84</v>
      </c>
      <c r="BK292" s="138">
        <f>ROUND(I292*H292,2)</f>
        <v>0</v>
      </c>
      <c r="BL292" s="15" t="s">
        <v>228</v>
      </c>
      <c r="BM292" s="137" t="s">
        <v>986</v>
      </c>
    </row>
    <row r="293" spans="2:65" s="1" customFormat="1">
      <c r="B293" s="30"/>
      <c r="D293" s="139" t="s">
        <v>151</v>
      </c>
      <c r="F293" s="140" t="s">
        <v>660</v>
      </c>
      <c r="I293" s="141"/>
      <c r="L293" s="30"/>
      <c r="M293" s="142"/>
      <c r="T293" s="51"/>
      <c r="AT293" s="15" t="s">
        <v>151</v>
      </c>
      <c r="AU293" s="15" t="s">
        <v>86</v>
      </c>
    </row>
    <row r="294" spans="2:65" s="1" customFormat="1" ht="16.5" customHeight="1">
      <c r="B294" s="125"/>
      <c r="C294" s="126" t="s">
        <v>673</v>
      </c>
      <c r="D294" s="126" t="s">
        <v>144</v>
      </c>
      <c r="E294" s="127" t="s">
        <v>662</v>
      </c>
      <c r="F294" s="128" t="s">
        <v>663</v>
      </c>
      <c r="G294" s="129" t="s">
        <v>147</v>
      </c>
      <c r="H294" s="130">
        <v>20.8</v>
      </c>
      <c r="I294" s="131"/>
      <c r="J294" s="132">
        <f>ROUND(I294*H294,2)</f>
        <v>0</v>
      </c>
      <c r="K294" s="128" t="s">
        <v>148</v>
      </c>
      <c r="L294" s="30"/>
      <c r="M294" s="133" t="s">
        <v>3</v>
      </c>
      <c r="N294" s="134" t="s">
        <v>47</v>
      </c>
      <c r="P294" s="135">
        <f>O294*H294</f>
        <v>0</v>
      </c>
      <c r="Q294" s="135">
        <v>5.0000000000000002E-5</v>
      </c>
      <c r="R294" s="135">
        <f>Q294*H294</f>
        <v>1.0400000000000001E-3</v>
      </c>
      <c r="S294" s="135">
        <v>0</v>
      </c>
      <c r="T294" s="136">
        <f>S294*H294</f>
        <v>0</v>
      </c>
      <c r="AR294" s="137" t="s">
        <v>228</v>
      </c>
      <c r="AT294" s="137" t="s">
        <v>144</v>
      </c>
      <c r="AU294" s="137" t="s">
        <v>86</v>
      </c>
      <c r="AY294" s="15" t="s">
        <v>141</v>
      </c>
      <c r="BE294" s="138">
        <f>IF(N294="základní",J294,0)</f>
        <v>0</v>
      </c>
      <c r="BF294" s="138">
        <f>IF(N294="snížená",J294,0)</f>
        <v>0</v>
      </c>
      <c r="BG294" s="138">
        <f>IF(N294="zákl. přenesená",J294,0)</f>
        <v>0</v>
      </c>
      <c r="BH294" s="138">
        <f>IF(N294="sníž. přenesená",J294,0)</f>
        <v>0</v>
      </c>
      <c r="BI294" s="138">
        <f>IF(N294="nulová",J294,0)</f>
        <v>0</v>
      </c>
      <c r="BJ294" s="15" t="s">
        <v>84</v>
      </c>
      <c r="BK294" s="138">
        <f>ROUND(I294*H294,2)</f>
        <v>0</v>
      </c>
      <c r="BL294" s="15" t="s">
        <v>228</v>
      </c>
      <c r="BM294" s="137" t="s">
        <v>987</v>
      </c>
    </row>
    <row r="295" spans="2:65" s="1" customFormat="1">
      <c r="B295" s="30"/>
      <c r="D295" s="139" t="s">
        <v>151</v>
      </c>
      <c r="F295" s="140" t="s">
        <v>665</v>
      </c>
      <c r="I295" s="141"/>
      <c r="L295" s="30"/>
      <c r="M295" s="142"/>
      <c r="T295" s="51"/>
      <c r="AT295" s="15" t="s">
        <v>151</v>
      </c>
      <c r="AU295" s="15" t="s">
        <v>86</v>
      </c>
    </row>
    <row r="296" spans="2:65" s="1" customFormat="1" ht="16.5" customHeight="1">
      <c r="B296" s="125"/>
      <c r="C296" s="126" t="s">
        <v>988</v>
      </c>
      <c r="D296" s="126" t="s">
        <v>144</v>
      </c>
      <c r="E296" s="127" t="s">
        <v>674</v>
      </c>
      <c r="F296" s="128" t="s">
        <v>675</v>
      </c>
      <c r="G296" s="129" t="s">
        <v>147</v>
      </c>
      <c r="H296" s="130">
        <v>79.5</v>
      </c>
      <c r="I296" s="131"/>
      <c r="J296" s="132">
        <f>ROUND(I296*H296,2)</f>
        <v>0</v>
      </c>
      <c r="K296" s="128" t="s">
        <v>148</v>
      </c>
      <c r="L296" s="30"/>
      <c r="M296" s="133" t="s">
        <v>3</v>
      </c>
      <c r="N296" s="134" t="s">
        <v>47</v>
      </c>
      <c r="P296" s="135">
        <f>O296*H296</f>
        <v>0</v>
      </c>
      <c r="Q296" s="135">
        <v>2.9999999999999997E-4</v>
      </c>
      <c r="R296" s="135">
        <f>Q296*H296</f>
        <v>2.3849999999999996E-2</v>
      </c>
      <c r="S296" s="135">
        <v>0</v>
      </c>
      <c r="T296" s="136">
        <f>S296*H296</f>
        <v>0</v>
      </c>
      <c r="AR296" s="137" t="s">
        <v>228</v>
      </c>
      <c r="AT296" s="137" t="s">
        <v>144</v>
      </c>
      <c r="AU296" s="137" t="s">
        <v>86</v>
      </c>
      <c r="AY296" s="15" t="s">
        <v>141</v>
      </c>
      <c r="BE296" s="138">
        <f>IF(N296="základní",J296,0)</f>
        <v>0</v>
      </c>
      <c r="BF296" s="138">
        <f>IF(N296="snížená",J296,0)</f>
        <v>0</v>
      </c>
      <c r="BG296" s="138">
        <f>IF(N296="zákl. přenesená",J296,0)</f>
        <v>0</v>
      </c>
      <c r="BH296" s="138">
        <f>IF(N296="sníž. přenesená",J296,0)</f>
        <v>0</v>
      </c>
      <c r="BI296" s="138">
        <f>IF(N296="nulová",J296,0)</f>
        <v>0</v>
      </c>
      <c r="BJ296" s="15" t="s">
        <v>84</v>
      </c>
      <c r="BK296" s="138">
        <f>ROUND(I296*H296,2)</f>
        <v>0</v>
      </c>
      <c r="BL296" s="15" t="s">
        <v>228</v>
      </c>
      <c r="BM296" s="137" t="s">
        <v>989</v>
      </c>
    </row>
    <row r="297" spans="2:65" s="1" customFormat="1">
      <c r="B297" s="30"/>
      <c r="D297" s="139" t="s">
        <v>151</v>
      </c>
      <c r="F297" s="140" t="s">
        <v>677</v>
      </c>
      <c r="I297" s="141"/>
      <c r="L297" s="30"/>
      <c r="M297" s="142"/>
      <c r="T297" s="51"/>
      <c r="AT297" s="15" t="s">
        <v>151</v>
      </c>
      <c r="AU297" s="15" t="s">
        <v>86</v>
      </c>
    </row>
    <row r="298" spans="2:65" s="1" customFormat="1" ht="21.75" customHeight="1">
      <c r="B298" s="125"/>
      <c r="C298" s="126" t="s">
        <v>678</v>
      </c>
      <c r="D298" s="126" t="s">
        <v>144</v>
      </c>
      <c r="E298" s="127" t="s">
        <v>679</v>
      </c>
      <c r="F298" s="128" t="s">
        <v>680</v>
      </c>
      <c r="G298" s="129" t="s">
        <v>147</v>
      </c>
      <c r="H298" s="130">
        <v>79.5</v>
      </c>
      <c r="I298" s="131"/>
      <c r="J298" s="132">
        <f>ROUND(I298*H298,2)</f>
        <v>0</v>
      </c>
      <c r="K298" s="128" t="s">
        <v>148</v>
      </c>
      <c r="L298" s="30"/>
      <c r="M298" s="133" t="s">
        <v>3</v>
      </c>
      <c r="N298" s="134" t="s">
        <v>47</v>
      </c>
      <c r="P298" s="135">
        <f>O298*H298</f>
        <v>0</v>
      </c>
      <c r="Q298" s="135">
        <v>4.4999999999999997E-3</v>
      </c>
      <c r="R298" s="135">
        <f>Q298*H298</f>
        <v>0.35774999999999996</v>
      </c>
      <c r="S298" s="135">
        <v>0</v>
      </c>
      <c r="T298" s="136">
        <f>S298*H298</f>
        <v>0</v>
      </c>
      <c r="AR298" s="137" t="s">
        <v>228</v>
      </c>
      <c r="AT298" s="137" t="s">
        <v>144</v>
      </c>
      <c r="AU298" s="137" t="s">
        <v>86</v>
      </c>
      <c r="AY298" s="15" t="s">
        <v>141</v>
      </c>
      <c r="BE298" s="138">
        <f>IF(N298="základní",J298,0)</f>
        <v>0</v>
      </c>
      <c r="BF298" s="138">
        <f>IF(N298="snížená",J298,0)</f>
        <v>0</v>
      </c>
      <c r="BG298" s="138">
        <f>IF(N298="zákl. přenesená",J298,0)</f>
        <v>0</v>
      </c>
      <c r="BH298" s="138">
        <f>IF(N298="sníž. přenesená",J298,0)</f>
        <v>0</v>
      </c>
      <c r="BI298" s="138">
        <f>IF(N298="nulová",J298,0)</f>
        <v>0</v>
      </c>
      <c r="BJ298" s="15" t="s">
        <v>84</v>
      </c>
      <c r="BK298" s="138">
        <f>ROUND(I298*H298,2)</f>
        <v>0</v>
      </c>
      <c r="BL298" s="15" t="s">
        <v>228</v>
      </c>
      <c r="BM298" s="137" t="s">
        <v>990</v>
      </c>
    </row>
    <row r="299" spans="2:65" s="1" customFormat="1">
      <c r="B299" s="30"/>
      <c r="D299" s="139" t="s">
        <v>151</v>
      </c>
      <c r="F299" s="140" t="s">
        <v>682</v>
      </c>
      <c r="I299" s="141"/>
      <c r="L299" s="30"/>
      <c r="M299" s="142"/>
      <c r="T299" s="51"/>
      <c r="AT299" s="15" t="s">
        <v>151</v>
      </c>
      <c r="AU299" s="15" t="s">
        <v>86</v>
      </c>
    </row>
    <row r="300" spans="2:65" s="1" customFormat="1" ht="16.5" customHeight="1">
      <c r="B300" s="125"/>
      <c r="C300" s="143" t="s">
        <v>683</v>
      </c>
      <c r="D300" s="143" t="s">
        <v>182</v>
      </c>
      <c r="E300" s="144" t="s">
        <v>684</v>
      </c>
      <c r="F300" s="145" t="s">
        <v>685</v>
      </c>
      <c r="G300" s="146" t="s">
        <v>147</v>
      </c>
      <c r="H300" s="147">
        <v>91.424999999999997</v>
      </c>
      <c r="I300" s="148"/>
      <c r="J300" s="149">
        <f>ROUND(I300*H300,2)</f>
        <v>0</v>
      </c>
      <c r="K300" s="145" t="s">
        <v>148</v>
      </c>
      <c r="L300" s="150"/>
      <c r="M300" s="151" t="s">
        <v>3</v>
      </c>
      <c r="N300" s="152" t="s">
        <v>47</v>
      </c>
      <c r="P300" s="135">
        <f>O300*H300</f>
        <v>0</v>
      </c>
      <c r="Q300" s="135">
        <v>1.8409999999999999E-2</v>
      </c>
      <c r="R300" s="135">
        <f>Q300*H300</f>
        <v>1.6831342499999999</v>
      </c>
      <c r="S300" s="135">
        <v>0</v>
      </c>
      <c r="T300" s="136">
        <f>S300*H300</f>
        <v>0</v>
      </c>
      <c r="AR300" s="137" t="s">
        <v>311</v>
      </c>
      <c r="AT300" s="137" t="s">
        <v>182</v>
      </c>
      <c r="AU300" s="137" t="s">
        <v>86</v>
      </c>
      <c r="AY300" s="15" t="s">
        <v>141</v>
      </c>
      <c r="BE300" s="138">
        <f>IF(N300="základní",J300,0)</f>
        <v>0</v>
      </c>
      <c r="BF300" s="138">
        <f>IF(N300="snížená",J300,0)</f>
        <v>0</v>
      </c>
      <c r="BG300" s="138">
        <f>IF(N300="zákl. přenesená",J300,0)</f>
        <v>0</v>
      </c>
      <c r="BH300" s="138">
        <f>IF(N300="sníž. přenesená",J300,0)</f>
        <v>0</v>
      </c>
      <c r="BI300" s="138">
        <f>IF(N300="nulová",J300,0)</f>
        <v>0</v>
      </c>
      <c r="BJ300" s="15" t="s">
        <v>84</v>
      </c>
      <c r="BK300" s="138">
        <f>ROUND(I300*H300,2)</f>
        <v>0</v>
      </c>
      <c r="BL300" s="15" t="s">
        <v>228</v>
      </c>
      <c r="BM300" s="137" t="s">
        <v>991</v>
      </c>
    </row>
    <row r="301" spans="2:65" s="12" customFormat="1">
      <c r="B301" s="153"/>
      <c r="D301" s="154" t="s">
        <v>456</v>
      </c>
      <c r="F301" s="155" t="s">
        <v>992</v>
      </c>
      <c r="H301" s="156">
        <v>91.424999999999997</v>
      </c>
      <c r="I301" s="157"/>
      <c r="L301" s="153"/>
      <c r="M301" s="158"/>
      <c r="T301" s="159"/>
      <c r="AT301" s="160" t="s">
        <v>456</v>
      </c>
      <c r="AU301" s="160" t="s">
        <v>86</v>
      </c>
      <c r="AV301" s="12" t="s">
        <v>86</v>
      </c>
      <c r="AW301" s="12" t="s">
        <v>4</v>
      </c>
      <c r="AX301" s="12" t="s">
        <v>84</v>
      </c>
      <c r="AY301" s="160" t="s">
        <v>141</v>
      </c>
    </row>
    <row r="302" spans="2:65" s="1" customFormat="1" ht="24.2" customHeight="1">
      <c r="B302" s="125"/>
      <c r="C302" s="126" t="s">
        <v>713</v>
      </c>
      <c r="D302" s="126" t="s">
        <v>144</v>
      </c>
      <c r="E302" s="127" t="s">
        <v>689</v>
      </c>
      <c r="F302" s="128" t="s">
        <v>690</v>
      </c>
      <c r="G302" s="129" t="s">
        <v>147</v>
      </c>
      <c r="H302" s="130">
        <v>79.5</v>
      </c>
      <c r="I302" s="131"/>
      <c r="J302" s="132">
        <f>ROUND(I302*H302,2)</f>
        <v>0</v>
      </c>
      <c r="K302" s="128" t="s">
        <v>148</v>
      </c>
      <c r="L302" s="30"/>
      <c r="M302" s="133" t="s">
        <v>3</v>
      </c>
      <c r="N302" s="134" t="s">
        <v>47</v>
      </c>
      <c r="P302" s="135">
        <f>O302*H302</f>
        <v>0</v>
      </c>
      <c r="Q302" s="135">
        <v>1.4499999999999999E-3</v>
      </c>
      <c r="R302" s="135">
        <f>Q302*H302</f>
        <v>0.11527499999999999</v>
      </c>
      <c r="S302" s="135">
        <v>0</v>
      </c>
      <c r="T302" s="136">
        <f>S302*H302</f>
        <v>0</v>
      </c>
      <c r="AR302" s="137" t="s">
        <v>228</v>
      </c>
      <c r="AT302" s="137" t="s">
        <v>144</v>
      </c>
      <c r="AU302" s="137" t="s">
        <v>86</v>
      </c>
      <c r="AY302" s="15" t="s">
        <v>141</v>
      </c>
      <c r="BE302" s="138">
        <f>IF(N302="základní",J302,0)</f>
        <v>0</v>
      </c>
      <c r="BF302" s="138">
        <f>IF(N302="snížená",J302,0)</f>
        <v>0</v>
      </c>
      <c r="BG302" s="138">
        <f>IF(N302="zákl. přenesená",J302,0)</f>
        <v>0</v>
      </c>
      <c r="BH302" s="138">
        <f>IF(N302="sníž. přenesená",J302,0)</f>
        <v>0</v>
      </c>
      <c r="BI302" s="138">
        <f>IF(N302="nulová",J302,0)</f>
        <v>0</v>
      </c>
      <c r="BJ302" s="15" t="s">
        <v>84</v>
      </c>
      <c r="BK302" s="138">
        <f>ROUND(I302*H302,2)</f>
        <v>0</v>
      </c>
      <c r="BL302" s="15" t="s">
        <v>228</v>
      </c>
      <c r="BM302" s="137" t="s">
        <v>993</v>
      </c>
    </row>
    <row r="303" spans="2:65" s="1" customFormat="1">
      <c r="B303" s="30"/>
      <c r="D303" s="139" t="s">
        <v>151</v>
      </c>
      <c r="F303" s="140" t="s">
        <v>692</v>
      </c>
      <c r="I303" s="141"/>
      <c r="L303" s="30"/>
      <c r="M303" s="142"/>
      <c r="T303" s="51"/>
      <c r="AT303" s="15" t="s">
        <v>151</v>
      </c>
      <c r="AU303" s="15" t="s">
        <v>86</v>
      </c>
    </row>
    <row r="304" spans="2:65" s="1" customFormat="1" ht="21.75" customHeight="1">
      <c r="B304" s="125"/>
      <c r="C304" s="126" t="s">
        <v>718</v>
      </c>
      <c r="D304" s="126" t="s">
        <v>144</v>
      </c>
      <c r="E304" s="127" t="s">
        <v>694</v>
      </c>
      <c r="F304" s="128" t="s">
        <v>695</v>
      </c>
      <c r="G304" s="129" t="s">
        <v>147</v>
      </c>
      <c r="H304" s="130">
        <v>79.5</v>
      </c>
      <c r="I304" s="131"/>
      <c r="J304" s="132">
        <f>ROUND(I304*H304,2)</f>
        <v>0</v>
      </c>
      <c r="K304" s="128" t="s">
        <v>148</v>
      </c>
      <c r="L304" s="30"/>
      <c r="M304" s="133" t="s">
        <v>3</v>
      </c>
      <c r="N304" s="134" t="s">
        <v>47</v>
      </c>
      <c r="P304" s="135">
        <f>O304*H304</f>
        <v>0</v>
      </c>
      <c r="Q304" s="135">
        <v>7.5500000000000003E-3</v>
      </c>
      <c r="R304" s="135">
        <f>Q304*H304</f>
        <v>0.60022500000000001</v>
      </c>
      <c r="S304" s="135">
        <v>0</v>
      </c>
      <c r="T304" s="136">
        <f>S304*H304</f>
        <v>0</v>
      </c>
      <c r="AR304" s="137" t="s">
        <v>228</v>
      </c>
      <c r="AT304" s="137" t="s">
        <v>144</v>
      </c>
      <c r="AU304" s="137" t="s">
        <v>86</v>
      </c>
      <c r="AY304" s="15" t="s">
        <v>141</v>
      </c>
      <c r="BE304" s="138">
        <f>IF(N304="základní",J304,0)</f>
        <v>0</v>
      </c>
      <c r="BF304" s="138">
        <f>IF(N304="snížená",J304,0)</f>
        <v>0</v>
      </c>
      <c r="BG304" s="138">
        <f>IF(N304="zákl. přenesená",J304,0)</f>
        <v>0</v>
      </c>
      <c r="BH304" s="138">
        <f>IF(N304="sníž. přenesená",J304,0)</f>
        <v>0</v>
      </c>
      <c r="BI304" s="138">
        <f>IF(N304="nulová",J304,0)</f>
        <v>0</v>
      </c>
      <c r="BJ304" s="15" t="s">
        <v>84</v>
      </c>
      <c r="BK304" s="138">
        <f>ROUND(I304*H304,2)</f>
        <v>0</v>
      </c>
      <c r="BL304" s="15" t="s">
        <v>228</v>
      </c>
      <c r="BM304" s="137" t="s">
        <v>994</v>
      </c>
    </row>
    <row r="305" spans="2:65" s="1" customFormat="1">
      <c r="B305" s="30"/>
      <c r="D305" s="139" t="s">
        <v>151</v>
      </c>
      <c r="F305" s="140" t="s">
        <v>697</v>
      </c>
      <c r="I305" s="141"/>
      <c r="L305" s="30"/>
      <c r="M305" s="142"/>
      <c r="T305" s="51"/>
      <c r="AT305" s="15" t="s">
        <v>151</v>
      </c>
      <c r="AU305" s="15" t="s">
        <v>86</v>
      </c>
    </row>
    <row r="306" spans="2:65" s="1" customFormat="1" ht="16.5" customHeight="1">
      <c r="B306" s="125"/>
      <c r="C306" s="126" t="s">
        <v>698</v>
      </c>
      <c r="D306" s="126" t="s">
        <v>144</v>
      </c>
      <c r="E306" s="127" t="s">
        <v>699</v>
      </c>
      <c r="F306" s="128" t="s">
        <v>700</v>
      </c>
      <c r="G306" s="129" t="s">
        <v>147</v>
      </c>
      <c r="H306" s="130">
        <v>47.6</v>
      </c>
      <c r="I306" s="131"/>
      <c r="J306" s="132">
        <f>ROUND(I306*H306,2)</f>
        <v>0</v>
      </c>
      <c r="K306" s="128" t="s">
        <v>148</v>
      </c>
      <c r="L306" s="30"/>
      <c r="M306" s="133" t="s">
        <v>3</v>
      </c>
      <c r="N306" s="134" t="s">
        <v>47</v>
      </c>
      <c r="P306" s="135">
        <f>O306*H306</f>
        <v>0</v>
      </c>
      <c r="Q306" s="135">
        <v>0</v>
      </c>
      <c r="R306" s="135">
        <f>Q306*H306</f>
        <v>0</v>
      </c>
      <c r="S306" s="135">
        <v>2.7199999999999998E-2</v>
      </c>
      <c r="T306" s="136">
        <f>S306*H306</f>
        <v>1.2947199999999999</v>
      </c>
      <c r="AR306" s="137" t="s">
        <v>228</v>
      </c>
      <c r="AT306" s="137" t="s">
        <v>144</v>
      </c>
      <c r="AU306" s="137" t="s">
        <v>86</v>
      </c>
      <c r="AY306" s="15" t="s">
        <v>141</v>
      </c>
      <c r="BE306" s="138">
        <f>IF(N306="základní",J306,0)</f>
        <v>0</v>
      </c>
      <c r="BF306" s="138">
        <f>IF(N306="snížená",J306,0)</f>
        <v>0</v>
      </c>
      <c r="BG306" s="138">
        <f>IF(N306="zákl. přenesená",J306,0)</f>
        <v>0</v>
      </c>
      <c r="BH306" s="138">
        <f>IF(N306="sníž. přenesená",J306,0)</f>
        <v>0</v>
      </c>
      <c r="BI306" s="138">
        <f>IF(N306="nulová",J306,0)</f>
        <v>0</v>
      </c>
      <c r="BJ306" s="15" t="s">
        <v>84</v>
      </c>
      <c r="BK306" s="138">
        <f>ROUND(I306*H306,2)</f>
        <v>0</v>
      </c>
      <c r="BL306" s="15" t="s">
        <v>228</v>
      </c>
      <c r="BM306" s="137" t="s">
        <v>995</v>
      </c>
    </row>
    <row r="307" spans="2:65" s="1" customFormat="1">
      <c r="B307" s="30"/>
      <c r="D307" s="139" t="s">
        <v>151</v>
      </c>
      <c r="F307" s="140" t="s">
        <v>702</v>
      </c>
      <c r="I307" s="141"/>
      <c r="L307" s="30"/>
      <c r="M307" s="142"/>
      <c r="T307" s="51"/>
      <c r="AT307" s="15" t="s">
        <v>151</v>
      </c>
      <c r="AU307" s="15" t="s">
        <v>86</v>
      </c>
    </row>
    <row r="308" spans="2:65" s="1" customFormat="1" ht="16.5" customHeight="1">
      <c r="B308" s="125"/>
      <c r="C308" s="126" t="s">
        <v>626</v>
      </c>
      <c r="D308" s="126" t="s">
        <v>144</v>
      </c>
      <c r="E308" s="127" t="s">
        <v>704</v>
      </c>
      <c r="F308" s="128" t="s">
        <v>705</v>
      </c>
      <c r="G308" s="129" t="s">
        <v>147</v>
      </c>
      <c r="H308" s="130">
        <v>1.2</v>
      </c>
      <c r="I308" s="131"/>
      <c r="J308" s="132">
        <f>ROUND(I308*H308,2)</f>
        <v>0</v>
      </c>
      <c r="K308" s="128" t="s">
        <v>148</v>
      </c>
      <c r="L308" s="30"/>
      <c r="M308" s="133" t="s">
        <v>3</v>
      </c>
      <c r="N308" s="134" t="s">
        <v>47</v>
      </c>
      <c r="P308" s="135">
        <f>O308*H308</f>
        <v>0</v>
      </c>
      <c r="Q308" s="135">
        <v>1.23E-3</v>
      </c>
      <c r="R308" s="135">
        <f>Q308*H308</f>
        <v>1.4759999999999999E-3</v>
      </c>
      <c r="S308" s="135">
        <v>0</v>
      </c>
      <c r="T308" s="136">
        <f>S308*H308</f>
        <v>0</v>
      </c>
      <c r="AR308" s="137" t="s">
        <v>228</v>
      </c>
      <c r="AT308" s="137" t="s">
        <v>144</v>
      </c>
      <c r="AU308" s="137" t="s">
        <v>86</v>
      </c>
      <c r="AY308" s="15" t="s">
        <v>141</v>
      </c>
      <c r="BE308" s="138">
        <f>IF(N308="základní",J308,0)</f>
        <v>0</v>
      </c>
      <c r="BF308" s="138">
        <f>IF(N308="snížená",J308,0)</f>
        <v>0</v>
      </c>
      <c r="BG308" s="138">
        <f>IF(N308="zákl. přenesená",J308,0)</f>
        <v>0</v>
      </c>
      <c r="BH308" s="138">
        <f>IF(N308="sníž. přenesená",J308,0)</f>
        <v>0</v>
      </c>
      <c r="BI308" s="138">
        <f>IF(N308="nulová",J308,0)</f>
        <v>0</v>
      </c>
      <c r="BJ308" s="15" t="s">
        <v>84</v>
      </c>
      <c r="BK308" s="138">
        <f>ROUND(I308*H308,2)</f>
        <v>0</v>
      </c>
      <c r="BL308" s="15" t="s">
        <v>228</v>
      </c>
      <c r="BM308" s="137" t="s">
        <v>996</v>
      </c>
    </row>
    <row r="309" spans="2:65" s="1" customFormat="1">
      <c r="B309" s="30"/>
      <c r="D309" s="139" t="s">
        <v>151</v>
      </c>
      <c r="F309" s="140" t="s">
        <v>707</v>
      </c>
      <c r="I309" s="141"/>
      <c r="L309" s="30"/>
      <c r="M309" s="142"/>
      <c r="T309" s="51"/>
      <c r="AT309" s="15" t="s">
        <v>151</v>
      </c>
      <c r="AU309" s="15" t="s">
        <v>86</v>
      </c>
    </row>
    <row r="310" spans="2:65" s="1" customFormat="1" ht="16.5" customHeight="1">
      <c r="B310" s="125"/>
      <c r="C310" s="143" t="s">
        <v>631</v>
      </c>
      <c r="D310" s="143" t="s">
        <v>182</v>
      </c>
      <c r="E310" s="144" t="s">
        <v>709</v>
      </c>
      <c r="F310" s="145" t="s">
        <v>710</v>
      </c>
      <c r="G310" s="146" t="s">
        <v>147</v>
      </c>
      <c r="H310" s="147">
        <v>1.32</v>
      </c>
      <c r="I310" s="148"/>
      <c r="J310" s="149">
        <f>ROUND(I310*H310,2)</f>
        <v>0</v>
      </c>
      <c r="K310" s="145" t="s">
        <v>148</v>
      </c>
      <c r="L310" s="150"/>
      <c r="M310" s="151" t="s">
        <v>3</v>
      </c>
      <c r="N310" s="152" t="s">
        <v>47</v>
      </c>
      <c r="P310" s="135">
        <f>O310*H310</f>
        <v>0</v>
      </c>
      <c r="Q310" s="135">
        <v>0.01</v>
      </c>
      <c r="R310" s="135">
        <f>Q310*H310</f>
        <v>1.3200000000000002E-2</v>
      </c>
      <c r="S310" s="135">
        <v>0</v>
      </c>
      <c r="T310" s="136">
        <f>S310*H310</f>
        <v>0</v>
      </c>
      <c r="AR310" s="137" t="s">
        <v>311</v>
      </c>
      <c r="AT310" s="137" t="s">
        <v>182</v>
      </c>
      <c r="AU310" s="137" t="s">
        <v>86</v>
      </c>
      <c r="AY310" s="15" t="s">
        <v>141</v>
      </c>
      <c r="BE310" s="138">
        <f>IF(N310="základní",J310,0)</f>
        <v>0</v>
      </c>
      <c r="BF310" s="138">
        <f>IF(N310="snížená",J310,0)</f>
        <v>0</v>
      </c>
      <c r="BG310" s="138">
        <f>IF(N310="zákl. přenesená",J310,0)</f>
        <v>0</v>
      </c>
      <c r="BH310" s="138">
        <f>IF(N310="sníž. přenesená",J310,0)</f>
        <v>0</v>
      </c>
      <c r="BI310" s="138">
        <f>IF(N310="nulová",J310,0)</f>
        <v>0</v>
      </c>
      <c r="BJ310" s="15" t="s">
        <v>84</v>
      </c>
      <c r="BK310" s="138">
        <f>ROUND(I310*H310,2)</f>
        <v>0</v>
      </c>
      <c r="BL310" s="15" t="s">
        <v>228</v>
      </c>
      <c r="BM310" s="137" t="s">
        <v>997</v>
      </c>
    </row>
    <row r="311" spans="2:65" s="12" customFormat="1">
      <c r="B311" s="153"/>
      <c r="D311" s="154" t="s">
        <v>456</v>
      </c>
      <c r="F311" s="155" t="s">
        <v>998</v>
      </c>
      <c r="H311" s="156">
        <v>1.32</v>
      </c>
      <c r="I311" s="157"/>
      <c r="L311" s="153"/>
      <c r="M311" s="158"/>
      <c r="T311" s="159"/>
      <c r="AT311" s="160" t="s">
        <v>456</v>
      </c>
      <c r="AU311" s="160" t="s">
        <v>86</v>
      </c>
      <c r="AV311" s="12" t="s">
        <v>86</v>
      </c>
      <c r="AW311" s="12" t="s">
        <v>4</v>
      </c>
      <c r="AX311" s="12" t="s">
        <v>84</v>
      </c>
      <c r="AY311" s="160" t="s">
        <v>141</v>
      </c>
    </row>
    <row r="312" spans="2:65" s="1" customFormat="1" ht="16.5" customHeight="1">
      <c r="B312" s="125"/>
      <c r="C312" s="126" t="s">
        <v>723</v>
      </c>
      <c r="D312" s="126" t="s">
        <v>144</v>
      </c>
      <c r="E312" s="127" t="s">
        <v>714</v>
      </c>
      <c r="F312" s="128" t="s">
        <v>715</v>
      </c>
      <c r="G312" s="129" t="s">
        <v>263</v>
      </c>
      <c r="H312" s="130">
        <v>34.570999999999998</v>
      </c>
      <c r="I312" s="131"/>
      <c r="J312" s="132">
        <f>ROUND(I312*H312,2)</f>
        <v>0</v>
      </c>
      <c r="K312" s="128" t="s">
        <v>148</v>
      </c>
      <c r="L312" s="30"/>
      <c r="M312" s="133" t="s">
        <v>3</v>
      </c>
      <c r="N312" s="134" t="s">
        <v>47</v>
      </c>
      <c r="P312" s="135">
        <f>O312*H312</f>
        <v>0</v>
      </c>
      <c r="Q312" s="135">
        <v>1.8000000000000001E-4</v>
      </c>
      <c r="R312" s="135">
        <f>Q312*H312</f>
        <v>6.2227799999999998E-3</v>
      </c>
      <c r="S312" s="135">
        <v>0</v>
      </c>
      <c r="T312" s="136">
        <f>S312*H312</f>
        <v>0</v>
      </c>
      <c r="AR312" s="137" t="s">
        <v>228</v>
      </c>
      <c r="AT312" s="137" t="s">
        <v>144</v>
      </c>
      <c r="AU312" s="137" t="s">
        <v>86</v>
      </c>
      <c r="AY312" s="15" t="s">
        <v>141</v>
      </c>
      <c r="BE312" s="138">
        <f>IF(N312="základní",J312,0)</f>
        <v>0</v>
      </c>
      <c r="BF312" s="138">
        <f>IF(N312="snížená",J312,0)</f>
        <v>0</v>
      </c>
      <c r="BG312" s="138">
        <f>IF(N312="zákl. přenesená",J312,0)</f>
        <v>0</v>
      </c>
      <c r="BH312" s="138">
        <f>IF(N312="sníž. přenesená",J312,0)</f>
        <v>0</v>
      </c>
      <c r="BI312" s="138">
        <f>IF(N312="nulová",J312,0)</f>
        <v>0</v>
      </c>
      <c r="BJ312" s="15" t="s">
        <v>84</v>
      </c>
      <c r="BK312" s="138">
        <f>ROUND(I312*H312,2)</f>
        <v>0</v>
      </c>
      <c r="BL312" s="15" t="s">
        <v>228</v>
      </c>
      <c r="BM312" s="137" t="s">
        <v>999</v>
      </c>
    </row>
    <row r="313" spans="2:65" s="1" customFormat="1">
      <c r="B313" s="30"/>
      <c r="D313" s="139" t="s">
        <v>151</v>
      </c>
      <c r="F313" s="140" t="s">
        <v>717</v>
      </c>
      <c r="I313" s="141"/>
      <c r="L313" s="30"/>
      <c r="M313" s="142"/>
      <c r="T313" s="51"/>
      <c r="AT313" s="15" t="s">
        <v>151</v>
      </c>
      <c r="AU313" s="15" t="s">
        <v>86</v>
      </c>
    </row>
    <row r="314" spans="2:65" s="1" customFormat="1" ht="16.5" customHeight="1">
      <c r="B314" s="125"/>
      <c r="C314" s="143" t="s">
        <v>728</v>
      </c>
      <c r="D314" s="143" t="s">
        <v>182</v>
      </c>
      <c r="E314" s="144" t="s">
        <v>719</v>
      </c>
      <c r="F314" s="145" t="s">
        <v>720</v>
      </c>
      <c r="G314" s="146" t="s">
        <v>263</v>
      </c>
      <c r="H314" s="147">
        <v>36.299999999999997</v>
      </c>
      <c r="I314" s="148"/>
      <c r="J314" s="149">
        <f>ROUND(I314*H314,2)</f>
        <v>0</v>
      </c>
      <c r="K314" s="145" t="s">
        <v>148</v>
      </c>
      <c r="L314" s="150"/>
      <c r="M314" s="151" t="s">
        <v>3</v>
      </c>
      <c r="N314" s="152" t="s">
        <v>47</v>
      </c>
      <c r="P314" s="135">
        <f>O314*H314</f>
        <v>0</v>
      </c>
      <c r="Q314" s="135">
        <v>1.2E-4</v>
      </c>
      <c r="R314" s="135">
        <f>Q314*H314</f>
        <v>4.3559999999999996E-3</v>
      </c>
      <c r="S314" s="135">
        <v>0</v>
      </c>
      <c r="T314" s="136">
        <f>S314*H314</f>
        <v>0</v>
      </c>
      <c r="AR314" s="137" t="s">
        <v>311</v>
      </c>
      <c r="AT314" s="137" t="s">
        <v>182</v>
      </c>
      <c r="AU314" s="137" t="s">
        <v>86</v>
      </c>
      <c r="AY314" s="15" t="s">
        <v>141</v>
      </c>
      <c r="BE314" s="138">
        <f>IF(N314="základní",J314,0)</f>
        <v>0</v>
      </c>
      <c r="BF314" s="138">
        <f>IF(N314="snížená",J314,0)</f>
        <v>0</v>
      </c>
      <c r="BG314" s="138">
        <f>IF(N314="zákl. přenesená",J314,0)</f>
        <v>0</v>
      </c>
      <c r="BH314" s="138">
        <f>IF(N314="sníž. přenesená",J314,0)</f>
        <v>0</v>
      </c>
      <c r="BI314" s="138">
        <f>IF(N314="nulová",J314,0)</f>
        <v>0</v>
      </c>
      <c r="BJ314" s="15" t="s">
        <v>84</v>
      </c>
      <c r="BK314" s="138">
        <f>ROUND(I314*H314,2)</f>
        <v>0</v>
      </c>
      <c r="BL314" s="15" t="s">
        <v>228</v>
      </c>
      <c r="BM314" s="137" t="s">
        <v>1000</v>
      </c>
    </row>
    <row r="315" spans="2:65" s="12" customFormat="1">
      <c r="B315" s="153"/>
      <c r="D315" s="154" t="s">
        <v>456</v>
      </c>
      <c r="F315" s="155" t="s">
        <v>1001</v>
      </c>
      <c r="H315" s="156">
        <v>36.299999999999997</v>
      </c>
      <c r="I315" s="157"/>
      <c r="L315" s="153"/>
      <c r="M315" s="158"/>
      <c r="T315" s="159"/>
      <c r="AT315" s="160" t="s">
        <v>456</v>
      </c>
      <c r="AU315" s="160" t="s">
        <v>86</v>
      </c>
      <c r="AV315" s="12" t="s">
        <v>86</v>
      </c>
      <c r="AW315" s="12" t="s">
        <v>4</v>
      </c>
      <c r="AX315" s="12" t="s">
        <v>84</v>
      </c>
      <c r="AY315" s="160" t="s">
        <v>141</v>
      </c>
    </row>
    <row r="316" spans="2:65" s="1" customFormat="1" ht="16.5" customHeight="1">
      <c r="B316" s="125"/>
      <c r="C316" s="126" t="s">
        <v>175</v>
      </c>
      <c r="D316" s="126" t="s">
        <v>144</v>
      </c>
      <c r="E316" s="127" t="s">
        <v>724</v>
      </c>
      <c r="F316" s="128" t="s">
        <v>725</v>
      </c>
      <c r="G316" s="129" t="s">
        <v>147</v>
      </c>
      <c r="H316" s="130">
        <v>79.5</v>
      </c>
      <c r="I316" s="131"/>
      <c r="J316" s="132">
        <f>ROUND(I316*H316,2)</f>
        <v>0</v>
      </c>
      <c r="K316" s="128" t="s">
        <v>148</v>
      </c>
      <c r="L316" s="30"/>
      <c r="M316" s="133" t="s">
        <v>3</v>
      </c>
      <c r="N316" s="134" t="s">
        <v>47</v>
      </c>
      <c r="P316" s="135">
        <f>O316*H316</f>
        <v>0</v>
      </c>
      <c r="Q316" s="135">
        <v>5.0000000000000002E-5</v>
      </c>
      <c r="R316" s="135">
        <f>Q316*H316</f>
        <v>3.9750000000000002E-3</v>
      </c>
      <c r="S316" s="135">
        <v>0</v>
      </c>
      <c r="T316" s="136">
        <f>S316*H316</f>
        <v>0</v>
      </c>
      <c r="AR316" s="137" t="s">
        <v>228</v>
      </c>
      <c r="AT316" s="137" t="s">
        <v>144</v>
      </c>
      <c r="AU316" s="137" t="s">
        <v>86</v>
      </c>
      <c r="AY316" s="15" t="s">
        <v>141</v>
      </c>
      <c r="BE316" s="138">
        <f>IF(N316="základní",J316,0)</f>
        <v>0</v>
      </c>
      <c r="BF316" s="138">
        <f>IF(N316="snížená",J316,0)</f>
        <v>0</v>
      </c>
      <c r="BG316" s="138">
        <f>IF(N316="zákl. přenesená",J316,0)</f>
        <v>0</v>
      </c>
      <c r="BH316" s="138">
        <f>IF(N316="sníž. přenesená",J316,0)</f>
        <v>0</v>
      </c>
      <c r="BI316" s="138">
        <f>IF(N316="nulová",J316,0)</f>
        <v>0</v>
      </c>
      <c r="BJ316" s="15" t="s">
        <v>84</v>
      </c>
      <c r="BK316" s="138">
        <f>ROUND(I316*H316,2)</f>
        <v>0</v>
      </c>
      <c r="BL316" s="15" t="s">
        <v>228</v>
      </c>
      <c r="BM316" s="137" t="s">
        <v>1002</v>
      </c>
    </row>
    <row r="317" spans="2:65" s="1" customFormat="1">
      <c r="B317" s="30"/>
      <c r="D317" s="139" t="s">
        <v>151</v>
      </c>
      <c r="F317" s="140" t="s">
        <v>727</v>
      </c>
      <c r="I317" s="141"/>
      <c r="L317" s="30"/>
      <c r="M317" s="142"/>
      <c r="T317" s="51"/>
      <c r="AT317" s="15" t="s">
        <v>151</v>
      </c>
      <c r="AU317" s="15" t="s">
        <v>86</v>
      </c>
    </row>
    <row r="318" spans="2:65" s="1" customFormat="1" ht="24.2" customHeight="1">
      <c r="B318" s="125"/>
      <c r="C318" s="126" t="s">
        <v>1003</v>
      </c>
      <c r="D318" s="126" t="s">
        <v>144</v>
      </c>
      <c r="E318" s="127" t="s">
        <v>667</v>
      </c>
      <c r="F318" s="128" t="s">
        <v>668</v>
      </c>
      <c r="G318" s="129" t="s">
        <v>225</v>
      </c>
      <c r="H318" s="130">
        <v>0.8</v>
      </c>
      <c r="I318" s="131"/>
      <c r="J318" s="132">
        <f>ROUND(I318*H318,2)</f>
        <v>0</v>
      </c>
      <c r="K318" s="128" t="s">
        <v>148</v>
      </c>
      <c r="L318" s="30"/>
      <c r="M318" s="133" t="s">
        <v>3</v>
      </c>
      <c r="N318" s="134" t="s">
        <v>47</v>
      </c>
      <c r="P318" s="135">
        <f>O318*H318</f>
        <v>0</v>
      </c>
      <c r="Q318" s="135">
        <v>0</v>
      </c>
      <c r="R318" s="135">
        <f>Q318*H318</f>
        <v>0</v>
      </c>
      <c r="S318" s="135">
        <v>0</v>
      </c>
      <c r="T318" s="136">
        <f>S318*H318</f>
        <v>0</v>
      </c>
      <c r="AR318" s="137" t="s">
        <v>228</v>
      </c>
      <c r="AT318" s="137" t="s">
        <v>144</v>
      </c>
      <c r="AU318" s="137" t="s">
        <v>86</v>
      </c>
      <c r="AY318" s="15" t="s">
        <v>141</v>
      </c>
      <c r="BE318" s="138">
        <f>IF(N318="základní",J318,0)</f>
        <v>0</v>
      </c>
      <c r="BF318" s="138">
        <f>IF(N318="snížená",J318,0)</f>
        <v>0</v>
      </c>
      <c r="BG318" s="138">
        <f>IF(N318="zákl. přenesená",J318,0)</f>
        <v>0</v>
      </c>
      <c r="BH318" s="138">
        <f>IF(N318="sníž. přenesená",J318,0)</f>
        <v>0</v>
      </c>
      <c r="BI318" s="138">
        <f>IF(N318="nulová",J318,0)</f>
        <v>0</v>
      </c>
      <c r="BJ318" s="15" t="s">
        <v>84</v>
      </c>
      <c r="BK318" s="138">
        <f>ROUND(I318*H318,2)</f>
        <v>0</v>
      </c>
      <c r="BL318" s="15" t="s">
        <v>228</v>
      </c>
      <c r="BM318" s="137" t="s">
        <v>1004</v>
      </c>
    </row>
    <row r="319" spans="2:65" s="1" customFormat="1">
      <c r="B319" s="30"/>
      <c r="D319" s="139" t="s">
        <v>151</v>
      </c>
      <c r="F319" s="140" t="s">
        <v>670</v>
      </c>
      <c r="I319" s="141"/>
      <c r="L319" s="30"/>
      <c r="M319" s="142"/>
      <c r="T319" s="51"/>
      <c r="AT319" s="15" t="s">
        <v>151</v>
      </c>
      <c r="AU319" s="15" t="s">
        <v>86</v>
      </c>
    </row>
    <row r="320" spans="2:65" s="1" customFormat="1" ht="24.2" customHeight="1">
      <c r="B320" s="125"/>
      <c r="C320" s="126" t="s">
        <v>181</v>
      </c>
      <c r="D320" s="126" t="s">
        <v>144</v>
      </c>
      <c r="E320" s="127" t="s">
        <v>729</v>
      </c>
      <c r="F320" s="128" t="s">
        <v>730</v>
      </c>
      <c r="G320" s="129" t="s">
        <v>225</v>
      </c>
      <c r="H320" s="130">
        <v>2.9</v>
      </c>
      <c r="I320" s="131"/>
      <c r="J320" s="132">
        <f>ROUND(I320*H320,2)</f>
        <v>0</v>
      </c>
      <c r="K320" s="128" t="s">
        <v>148</v>
      </c>
      <c r="L320" s="30"/>
      <c r="M320" s="133" t="s">
        <v>3</v>
      </c>
      <c r="N320" s="134" t="s">
        <v>47</v>
      </c>
      <c r="P320" s="135">
        <f>O320*H320</f>
        <v>0</v>
      </c>
      <c r="Q320" s="135">
        <v>0</v>
      </c>
      <c r="R320" s="135">
        <f>Q320*H320</f>
        <v>0</v>
      </c>
      <c r="S320" s="135">
        <v>0</v>
      </c>
      <c r="T320" s="136">
        <f>S320*H320</f>
        <v>0</v>
      </c>
      <c r="AR320" s="137" t="s">
        <v>228</v>
      </c>
      <c r="AT320" s="137" t="s">
        <v>144</v>
      </c>
      <c r="AU320" s="137" t="s">
        <v>86</v>
      </c>
      <c r="AY320" s="15" t="s">
        <v>141</v>
      </c>
      <c r="BE320" s="138">
        <f>IF(N320="základní",J320,0)</f>
        <v>0</v>
      </c>
      <c r="BF320" s="138">
        <f>IF(N320="snížená",J320,0)</f>
        <v>0</v>
      </c>
      <c r="BG320" s="138">
        <f>IF(N320="zákl. přenesená",J320,0)</f>
        <v>0</v>
      </c>
      <c r="BH320" s="138">
        <f>IF(N320="sníž. přenesená",J320,0)</f>
        <v>0</v>
      </c>
      <c r="BI320" s="138">
        <f>IF(N320="nulová",J320,0)</f>
        <v>0</v>
      </c>
      <c r="BJ320" s="15" t="s">
        <v>84</v>
      </c>
      <c r="BK320" s="138">
        <f>ROUND(I320*H320,2)</f>
        <v>0</v>
      </c>
      <c r="BL320" s="15" t="s">
        <v>228</v>
      </c>
      <c r="BM320" s="137" t="s">
        <v>1005</v>
      </c>
    </row>
    <row r="321" spans="2:65" s="1" customFormat="1">
      <c r="B321" s="30"/>
      <c r="D321" s="139" t="s">
        <v>151</v>
      </c>
      <c r="F321" s="140" t="s">
        <v>732</v>
      </c>
      <c r="I321" s="141"/>
      <c r="L321" s="30"/>
      <c r="M321" s="142"/>
      <c r="T321" s="51"/>
      <c r="AT321" s="15" t="s">
        <v>151</v>
      </c>
      <c r="AU321" s="15" t="s">
        <v>86</v>
      </c>
    </row>
    <row r="322" spans="2:65" s="11" customFormat="1" ht="22.9" customHeight="1">
      <c r="B322" s="113"/>
      <c r="D322" s="114" t="s">
        <v>75</v>
      </c>
      <c r="E322" s="123" t="s">
        <v>733</v>
      </c>
      <c r="F322" s="123" t="s">
        <v>734</v>
      </c>
      <c r="I322" s="116"/>
      <c r="J322" s="124">
        <f>BK322</f>
        <v>0</v>
      </c>
      <c r="L322" s="113"/>
      <c r="M322" s="118"/>
      <c r="P322" s="119">
        <f>SUM(P323:P326)</f>
        <v>0</v>
      </c>
      <c r="R322" s="119">
        <f>SUM(R323:R326)</f>
        <v>4.3300000000000005E-3</v>
      </c>
      <c r="T322" s="120">
        <f>SUM(T323:T326)</f>
        <v>0</v>
      </c>
      <c r="AR322" s="114" t="s">
        <v>86</v>
      </c>
      <c r="AT322" s="121" t="s">
        <v>75</v>
      </c>
      <c r="AU322" s="121" t="s">
        <v>84</v>
      </c>
      <c r="AY322" s="114" t="s">
        <v>141</v>
      </c>
      <c r="BK322" s="122">
        <f>SUM(BK323:BK326)</f>
        <v>0</v>
      </c>
    </row>
    <row r="323" spans="2:65" s="1" customFormat="1" ht="21.75" customHeight="1">
      <c r="B323" s="125"/>
      <c r="C323" s="126" t="s">
        <v>735</v>
      </c>
      <c r="D323" s="126" t="s">
        <v>144</v>
      </c>
      <c r="E323" s="127" t="s">
        <v>736</v>
      </c>
      <c r="F323" s="128" t="s">
        <v>737</v>
      </c>
      <c r="G323" s="129" t="s">
        <v>178</v>
      </c>
      <c r="H323" s="130">
        <v>10</v>
      </c>
      <c r="I323" s="131"/>
      <c r="J323" s="132">
        <f>ROUND(I323*H323,2)</f>
        <v>0</v>
      </c>
      <c r="K323" s="128" t="s">
        <v>148</v>
      </c>
      <c r="L323" s="30"/>
      <c r="M323" s="133" t="s">
        <v>3</v>
      </c>
      <c r="N323" s="134" t="s">
        <v>47</v>
      </c>
      <c r="P323" s="135">
        <f>O323*H323</f>
        <v>0</v>
      </c>
      <c r="Q323" s="135">
        <v>2.1000000000000001E-4</v>
      </c>
      <c r="R323" s="135">
        <f>Q323*H323</f>
        <v>2.1000000000000003E-3</v>
      </c>
      <c r="S323" s="135">
        <v>0</v>
      </c>
      <c r="T323" s="136">
        <f>S323*H323</f>
        <v>0</v>
      </c>
      <c r="AR323" s="137" t="s">
        <v>228</v>
      </c>
      <c r="AT323" s="137" t="s">
        <v>144</v>
      </c>
      <c r="AU323" s="137" t="s">
        <v>86</v>
      </c>
      <c r="AY323" s="15" t="s">
        <v>141</v>
      </c>
      <c r="BE323" s="138">
        <f>IF(N323="základní",J323,0)</f>
        <v>0</v>
      </c>
      <c r="BF323" s="138">
        <f>IF(N323="snížená",J323,0)</f>
        <v>0</v>
      </c>
      <c r="BG323" s="138">
        <f>IF(N323="zákl. přenesená",J323,0)</f>
        <v>0</v>
      </c>
      <c r="BH323" s="138">
        <f>IF(N323="sníž. přenesená",J323,0)</f>
        <v>0</v>
      </c>
      <c r="BI323" s="138">
        <f>IF(N323="nulová",J323,0)</f>
        <v>0</v>
      </c>
      <c r="BJ323" s="15" t="s">
        <v>84</v>
      </c>
      <c r="BK323" s="138">
        <f>ROUND(I323*H323,2)</f>
        <v>0</v>
      </c>
      <c r="BL323" s="15" t="s">
        <v>228</v>
      </c>
      <c r="BM323" s="137" t="s">
        <v>1006</v>
      </c>
    </row>
    <row r="324" spans="2:65" s="1" customFormat="1">
      <c r="B324" s="30"/>
      <c r="D324" s="139" t="s">
        <v>151</v>
      </c>
      <c r="F324" s="140" t="s">
        <v>739</v>
      </c>
      <c r="I324" s="141"/>
      <c r="L324" s="30"/>
      <c r="M324" s="142"/>
      <c r="T324" s="51"/>
      <c r="AT324" s="15" t="s">
        <v>151</v>
      </c>
      <c r="AU324" s="15" t="s">
        <v>86</v>
      </c>
    </row>
    <row r="325" spans="2:65" s="1" customFormat="1" ht="24.2" customHeight="1">
      <c r="B325" s="125"/>
      <c r="C325" s="126" t="s">
        <v>740</v>
      </c>
      <c r="D325" s="126" t="s">
        <v>144</v>
      </c>
      <c r="E325" s="127" t="s">
        <v>741</v>
      </c>
      <c r="F325" s="128" t="s">
        <v>742</v>
      </c>
      <c r="G325" s="129" t="s">
        <v>147</v>
      </c>
      <c r="H325" s="130">
        <v>22.3</v>
      </c>
      <c r="I325" s="131"/>
      <c r="J325" s="132">
        <f>ROUND(I325*H325,2)</f>
        <v>0</v>
      </c>
      <c r="K325" s="128" t="s">
        <v>148</v>
      </c>
      <c r="L325" s="30"/>
      <c r="M325" s="133" t="s">
        <v>3</v>
      </c>
      <c r="N325" s="134" t="s">
        <v>47</v>
      </c>
      <c r="P325" s="135">
        <f>O325*H325</f>
        <v>0</v>
      </c>
      <c r="Q325" s="135">
        <v>1E-4</v>
      </c>
      <c r="R325" s="135">
        <f>Q325*H325</f>
        <v>2.2300000000000002E-3</v>
      </c>
      <c r="S325" s="135">
        <v>0</v>
      </c>
      <c r="T325" s="136">
        <f>S325*H325</f>
        <v>0</v>
      </c>
      <c r="AR325" s="137" t="s">
        <v>228</v>
      </c>
      <c r="AT325" s="137" t="s">
        <v>144</v>
      </c>
      <c r="AU325" s="137" t="s">
        <v>86</v>
      </c>
      <c r="AY325" s="15" t="s">
        <v>141</v>
      </c>
      <c r="BE325" s="138">
        <f>IF(N325="základní",J325,0)</f>
        <v>0</v>
      </c>
      <c r="BF325" s="138">
        <f>IF(N325="snížená",J325,0)</f>
        <v>0</v>
      </c>
      <c r="BG325" s="138">
        <f>IF(N325="zákl. přenesená",J325,0)</f>
        <v>0</v>
      </c>
      <c r="BH325" s="138">
        <f>IF(N325="sníž. přenesená",J325,0)</f>
        <v>0</v>
      </c>
      <c r="BI325" s="138">
        <f>IF(N325="nulová",J325,0)</f>
        <v>0</v>
      </c>
      <c r="BJ325" s="15" t="s">
        <v>84</v>
      </c>
      <c r="BK325" s="138">
        <f>ROUND(I325*H325,2)</f>
        <v>0</v>
      </c>
      <c r="BL325" s="15" t="s">
        <v>228</v>
      </c>
      <c r="BM325" s="137" t="s">
        <v>1007</v>
      </c>
    </row>
    <row r="326" spans="2:65" s="1" customFormat="1">
      <c r="B326" s="30"/>
      <c r="D326" s="139" t="s">
        <v>151</v>
      </c>
      <c r="F326" s="140" t="s">
        <v>744</v>
      </c>
      <c r="I326" s="141"/>
      <c r="L326" s="30"/>
      <c r="M326" s="142"/>
      <c r="T326" s="51"/>
      <c r="AT326" s="15" t="s">
        <v>151</v>
      </c>
      <c r="AU326" s="15" t="s">
        <v>86</v>
      </c>
    </row>
    <row r="327" spans="2:65" s="11" customFormat="1" ht="22.9" customHeight="1">
      <c r="B327" s="113"/>
      <c r="D327" s="114" t="s">
        <v>75</v>
      </c>
      <c r="E327" s="123" t="s">
        <v>745</v>
      </c>
      <c r="F327" s="123" t="s">
        <v>746</v>
      </c>
      <c r="I327" s="116"/>
      <c r="J327" s="124">
        <f>BK327</f>
        <v>0</v>
      </c>
      <c r="L327" s="113"/>
      <c r="M327" s="118"/>
      <c r="P327" s="119">
        <f>SUM(P328:P341)</f>
        <v>0</v>
      </c>
      <c r="R327" s="119">
        <f>SUM(R328:R341)</f>
        <v>3.0079749999999999E-2</v>
      </c>
      <c r="T327" s="120">
        <f>SUM(T328:T341)</f>
        <v>8.9979999999999991E-3</v>
      </c>
      <c r="AR327" s="114" t="s">
        <v>86</v>
      </c>
      <c r="AT327" s="121" t="s">
        <v>75</v>
      </c>
      <c r="AU327" s="121" t="s">
        <v>84</v>
      </c>
      <c r="AY327" s="114" t="s">
        <v>141</v>
      </c>
      <c r="BK327" s="122">
        <f>SUM(BK328:BK341)</f>
        <v>0</v>
      </c>
    </row>
    <row r="328" spans="2:65" s="1" customFormat="1" ht="16.5" customHeight="1">
      <c r="B328" s="125"/>
      <c r="C328" s="126" t="s">
        <v>747</v>
      </c>
      <c r="D328" s="126" t="s">
        <v>144</v>
      </c>
      <c r="E328" s="127" t="s">
        <v>748</v>
      </c>
      <c r="F328" s="128" t="s">
        <v>749</v>
      </c>
      <c r="G328" s="129" t="s">
        <v>147</v>
      </c>
      <c r="H328" s="130">
        <v>22.3</v>
      </c>
      <c r="I328" s="131"/>
      <c r="J328" s="132">
        <f>ROUND(I328*H328,2)</f>
        <v>0</v>
      </c>
      <c r="K328" s="128" t="s">
        <v>148</v>
      </c>
      <c r="L328" s="30"/>
      <c r="M328" s="133" t="s">
        <v>3</v>
      </c>
      <c r="N328" s="134" t="s">
        <v>47</v>
      </c>
      <c r="P328" s="135">
        <f>O328*H328</f>
        <v>0</v>
      </c>
      <c r="Q328" s="135">
        <v>1E-3</v>
      </c>
      <c r="R328" s="135">
        <f>Q328*H328</f>
        <v>2.23E-2</v>
      </c>
      <c r="S328" s="135">
        <v>3.1E-4</v>
      </c>
      <c r="T328" s="136">
        <f>S328*H328</f>
        <v>6.9129999999999999E-3</v>
      </c>
      <c r="AR328" s="137" t="s">
        <v>228</v>
      </c>
      <c r="AT328" s="137" t="s">
        <v>144</v>
      </c>
      <c r="AU328" s="137" t="s">
        <v>86</v>
      </c>
      <c r="AY328" s="15" t="s">
        <v>141</v>
      </c>
      <c r="BE328" s="138">
        <f>IF(N328="základní",J328,0)</f>
        <v>0</v>
      </c>
      <c r="BF328" s="138">
        <f>IF(N328="snížená",J328,0)</f>
        <v>0</v>
      </c>
      <c r="BG328" s="138">
        <f>IF(N328="zákl. přenesená",J328,0)</f>
        <v>0</v>
      </c>
      <c r="BH328" s="138">
        <f>IF(N328="sníž. přenesená",J328,0)</f>
        <v>0</v>
      </c>
      <c r="BI328" s="138">
        <f>IF(N328="nulová",J328,0)</f>
        <v>0</v>
      </c>
      <c r="BJ328" s="15" t="s">
        <v>84</v>
      </c>
      <c r="BK328" s="138">
        <f>ROUND(I328*H328,2)</f>
        <v>0</v>
      </c>
      <c r="BL328" s="15" t="s">
        <v>228</v>
      </c>
      <c r="BM328" s="137" t="s">
        <v>1008</v>
      </c>
    </row>
    <row r="329" spans="2:65" s="1" customFormat="1">
      <c r="B329" s="30"/>
      <c r="D329" s="139" t="s">
        <v>151</v>
      </c>
      <c r="F329" s="140" t="s">
        <v>751</v>
      </c>
      <c r="I329" s="141"/>
      <c r="L329" s="30"/>
      <c r="M329" s="142"/>
      <c r="T329" s="51"/>
      <c r="AT329" s="15" t="s">
        <v>151</v>
      </c>
      <c r="AU329" s="15" t="s">
        <v>86</v>
      </c>
    </row>
    <row r="330" spans="2:65" s="1" customFormat="1" ht="16.5" customHeight="1">
      <c r="B330" s="125"/>
      <c r="C330" s="126" t="s">
        <v>752</v>
      </c>
      <c r="D330" s="126" t="s">
        <v>144</v>
      </c>
      <c r="E330" s="127" t="s">
        <v>753</v>
      </c>
      <c r="F330" s="128" t="s">
        <v>754</v>
      </c>
      <c r="G330" s="129" t="s">
        <v>147</v>
      </c>
      <c r="H330" s="130">
        <v>21.9</v>
      </c>
      <c r="I330" s="131"/>
      <c r="J330" s="132">
        <f>ROUND(I330*H330,2)</f>
        <v>0</v>
      </c>
      <c r="K330" s="128" t="s">
        <v>148</v>
      </c>
      <c r="L330" s="30"/>
      <c r="M330" s="133" t="s">
        <v>3</v>
      </c>
      <c r="N330" s="134" t="s">
        <v>47</v>
      </c>
      <c r="P330" s="135">
        <f>O330*H330</f>
        <v>0</v>
      </c>
      <c r="Q330" s="135">
        <v>0</v>
      </c>
      <c r="R330" s="135">
        <f>Q330*H330</f>
        <v>0</v>
      </c>
      <c r="S330" s="135">
        <v>3.0000000000000001E-5</v>
      </c>
      <c r="T330" s="136">
        <f>S330*H330</f>
        <v>6.5699999999999992E-4</v>
      </c>
      <c r="AR330" s="137" t="s">
        <v>228</v>
      </c>
      <c r="AT330" s="137" t="s">
        <v>144</v>
      </c>
      <c r="AU330" s="137" t="s">
        <v>86</v>
      </c>
      <c r="AY330" s="15" t="s">
        <v>141</v>
      </c>
      <c r="BE330" s="138">
        <f>IF(N330="základní",J330,0)</f>
        <v>0</v>
      </c>
      <c r="BF330" s="138">
        <f>IF(N330="snížená",J330,0)</f>
        <v>0</v>
      </c>
      <c r="BG330" s="138">
        <f>IF(N330="zákl. přenesená",J330,0)</f>
        <v>0</v>
      </c>
      <c r="BH330" s="138">
        <f>IF(N330="sníž. přenesená",J330,0)</f>
        <v>0</v>
      </c>
      <c r="BI330" s="138">
        <f>IF(N330="nulová",J330,0)</f>
        <v>0</v>
      </c>
      <c r="BJ330" s="15" t="s">
        <v>84</v>
      </c>
      <c r="BK330" s="138">
        <f>ROUND(I330*H330,2)</f>
        <v>0</v>
      </c>
      <c r="BL330" s="15" t="s">
        <v>228</v>
      </c>
      <c r="BM330" s="137" t="s">
        <v>1009</v>
      </c>
    </row>
    <row r="331" spans="2:65" s="1" customFormat="1">
      <c r="B331" s="30"/>
      <c r="D331" s="139" t="s">
        <v>151</v>
      </c>
      <c r="F331" s="140" t="s">
        <v>756</v>
      </c>
      <c r="I331" s="141"/>
      <c r="L331" s="30"/>
      <c r="M331" s="142"/>
      <c r="T331" s="51"/>
      <c r="AT331" s="15" t="s">
        <v>151</v>
      </c>
      <c r="AU331" s="15" t="s">
        <v>86</v>
      </c>
    </row>
    <row r="332" spans="2:65" s="1" customFormat="1" ht="16.5" customHeight="1">
      <c r="B332" s="125"/>
      <c r="C332" s="143" t="s">
        <v>757</v>
      </c>
      <c r="D332" s="143" t="s">
        <v>182</v>
      </c>
      <c r="E332" s="144" t="s">
        <v>758</v>
      </c>
      <c r="F332" s="145" t="s">
        <v>759</v>
      </c>
      <c r="G332" s="146" t="s">
        <v>147</v>
      </c>
      <c r="H332" s="147">
        <v>22.995000000000001</v>
      </c>
      <c r="I332" s="148"/>
      <c r="J332" s="149">
        <f>ROUND(I332*H332,2)</f>
        <v>0</v>
      </c>
      <c r="K332" s="145" t="s">
        <v>148</v>
      </c>
      <c r="L332" s="150"/>
      <c r="M332" s="151" t="s">
        <v>3</v>
      </c>
      <c r="N332" s="152" t="s">
        <v>47</v>
      </c>
      <c r="P332" s="135">
        <f>O332*H332</f>
        <v>0</v>
      </c>
      <c r="Q332" s="135">
        <v>1.0000000000000001E-5</v>
      </c>
      <c r="R332" s="135">
        <f>Q332*H332</f>
        <v>2.2995000000000003E-4</v>
      </c>
      <c r="S332" s="135">
        <v>0</v>
      </c>
      <c r="T332" s="136">
        <f>S332*H332</f>
        <v>0</v>
      </c>
      <c r="AR332" s="137" t="s">
        <v>311</v>
      </c>
      <c r="AT332" s="137" t="s">
        <v>182</v>
      </c>
      <c r="AU332" s="137" t="s">
        <v>86</v>
      </c>
      <c r="AY332" s="15" t="s">
        <v>141</v>
      </c>
      <c r="BE332" s="138">
        <f>IF(N332="základní",J332,0)</f>
        <v>0</v>
      </c>
      <c r="BF332" s="138">
        <f>IF(N332="snížená",J332,0)</f>
        <v>0</v>
      </c>
      <c r="BG332" s="138">
        <f>IF(N332="zákl. přenesená",J332,0)</f>
        <v>0</v>
      </c>
      <c r="BH332" s="138">
        <f>IF(N332="sníž. přenesená",J332,0)</f>
        <v>0</v>
      </c>
      <c r="BI332" s="138">
        <f>IF(N332="nulová",J332,0)</f>
        <v>0</v>
      </c>
      <c r="BJ332" s="15" t="s">
        <v>84</v>
      </c>
      <c r="BK332" s="138">
        <f>ROUND(I332*H332,2)</f>
        <v>0</v>
      </c>
      <c r="BL332" s="15" t="s">
        <v>228</v>
      </c>
      <c r="BM332" s="137" t="s">
        <v>1010</v>
      </c>
    </row>
    <row r="333" spans="2:65" s="12" customFormat="1">
      <c r="B333" s="153"/>
      <c r="D333" s="154" t="s">
        <v>456</v>
      </c>
      <c r="F333" s="155" t="s">
        <v>1011</v>
      </c>
      <c r="H333" s="156">
        <v>22.995000000000001</v>
      </c>
      <c r="I333" s="157"/>
      <c r="L333" s="153"/>
      <c r="M333" s="158"/>
      <c r="T333" s="159"/>
      <c r="AT333" s="160" t="s">
        <v>456</v>
      </c>
      <c r="AU333" s="160" t="s">
        <v>86</v>
      </c>
      <c r="AV333" s="12" t="s">
        <v>86</v>
      </c>
      <c r="AW333" s="12" t="s">
        <v>4</v>
      </c>
      <c r="AX333" s="12" t="s">
        <v>84</v>
      </c>
      <c r="AY333" s="160" t="s">
        <v>141</v>
      </c>
    </row>
    <row r="334" spans="2:65" s="1" customFormat="1" ht="24.2" customHeight="1">
      <c r="B334" s="125"/>
      <c r="C334" s="126" t="s">
        <v>762</v>
      </c>
      <c r="D334" s="126" t="s">
        <v>144</v>
      </c>
      <c r="E334" s="127" t="s">
        <v>763</v>
      </c>
      <c r="F334" s="128" t="s">
        <v>764</v>
      </c>
      <c r="G334" s="129" t="s">
        <v>147</v>
      </c>
      <c r="H334" s="130">
        <v>47.6</v>
      </c>
      <c r="I334" s="131"/>
      <c r="J334" s="132">
        <f>ROUND(I334*H334,2)</f>
        <v>0</v>
      </c>
      <c r="K334" s="128" t="s">
        <v>148</v>
      </c>
      <c r="L334" s="30"/>
      <c r="M334" s="133" t="s">
        <v>3</v>
      </c>
      <c r="N334" s="134" t="s">
        <v>47</v>
      </c>
      <c r="P334" s="135">
        <f>O334*H334</f>
        <v>0</v>
      </c>
      <c r="Q334" s="135">
        <v>0</v>
      </c>
      <c r="R334" s="135">
        <f>Q334*H334</f>
        <v>0</v>
      </c>
      <c r="S334" s="135">
        <v>3.0000000000000001E-5</v>
      </c>
      <c r="T334" s="136">
        <f>S334*H334</f>
        <v>1.428E-3</v>
      </c>
      <c r="AR334" s="137" t="s">
        <v>228</v>
      </c>
      <c r="AT334" s="137" t="s">
        <v>144</v>
      </c>
      <c r="AU334" s="137" t="s">
        <v>86</v>
      </c>
      <c r="AY334" s="15" t="s">
        <v>141</v>
      </c>
      <c r="BE334" s="138">
        <f>IF(N334="základní",J334,0)</f>
        <v>0</v>
      </c>
      <c r="BF334" s="138">
        <f>IF(N334="snížená",J334,0)</f>
        <v>0</v>
      </c>
      <c r="BG334" s="138">
        <f>IF(N334="zákl. přenesená",J334,0)</f>
        <v>0</v>
      </c>
      <c r="BH334" s="138">
        <f>IF(N334="sníž. přenesená",J334,0)</f>
        <v>0</v>
      </c>
      <c r="BI334" s="138">
        <f>IF(N334="nulová",J334,0)</f>
        <v>0</v>
      </c>
      <c r="BJ334" s="15" t="s">
        <v>84</v>
      </c>
      <c r="BK334" s="138">
        <f>ROUND(I334*H334,2)</f>
        <v>0</v>
      </c>
      <c r="BL334" s="15" t="s">
        <v>228</v>
      </c>
      <c r="BM334" s="137" t="s">
        <v>1012</v>
      </c>
    </row>
    <row r="335" spans="2:65" s="1" customFormat="1">
      <c r="B335" s="30"/>
      <c r="D335" s="139" t="s">
        <v>151</v>
      </c>
      <c r="F335" s="140" t="s">
        <v>766</v>
      </c>
      <c r="I335" s="141"/>
      <c r="L335" s="30"/>
      <c r="M335" s="142"/>
      <c r="T335" s="51"/>
      <c r="AT335" s="15" t="s">
        <v>151</v>
      </c>
      <c r="AU335" s="15" t="s">
        <v>86</v>
      </c>
    </row>
    <row r="336" spans="2:65" s="1" customFormat="1" ht="16.5" customHeight="1">
      <c r="B336" s="125"/>
      <c r="C336" s="143" t="s">
        <v>311</v>
      </c>
      <c r="D336" s="143" t="s">
        <v>182</v>
      </c>
      <c r="E336" s="144" t="s">
        <v>758</v>
      </c>
      <c r="F336" s="145" t="s">
        <v>759</v>
      </c>
      <c r="G336" s="146" t="s">
        <v>147</v>
      </c>
      <c r="H336" s="147">
        <v>49.98</v>
      </c>
      <c r="I336" s="148"/>
      <c r="J336" s="149">
        <f>ROUND(I336*H336,2)</f>
        <v>0</v>
      </c>
      <c r="K336" s="145" t="s">
        <v>148</v>
      </c>
      <c r="L336" s="150"/>
      <c r="M336" s="151" t="s">
        <v>3</v>
      </c>
      <c r="N336" s="152" t="s">
        <v>47</v>
      </c>
      <c r="P336" s="135">
        <f>O336*H336</f>
        <v>0</v>
      </c>
      <c r="Q336" s="135">
        <v>1.0000000000000001E-5</v>
      </c>
      <c r="R336" s="135">
        <f>Q336*H336</f>
        <v>4.9980000000000001E-4</v>
      </c>
      <c r="S336" s="135">
        <v>0</v>
      </c>
      <c r="T336" s="136">
        <f>S336*H336</f>
        <v>0</v>
      </c>
      <c r="AR336" s="137" t="s">
        <v>311</v>
      </c>
      <c r="AT336" s="137" t="s">
        <v>182</v>
      </c>
      <c r="AU336" s="137" t="s">
        <v>86</v>
      </c>
      <c r="AY336" s="15" t="s">
        <v>141</v>
      </c>
      <c r="BE336" s="138">
        <f>IF(N336="základní",J336,0)</f>
        <v>0</v>
      </c>
      <c r="BF336" s="138">
        <f>IF(N336="snížená",J336,0)</f>
        <v>0</v>
      </c>
      <c r="BG336" s="138">
        <f>IF(N336="zákl. přenesená",J336,0)</f>
        <v>0</v>
      </c>
      <c r="BH336" s="138">
        <f>IF(N336="sníž. přenesená",J336,0)</f>
        <v>0</v>
      </c>
      <c r="BI336" s="138">
        <f>IF(N336="nulová",J336,0)</f>
        <v>0</v>
      </c>
      <c r="BJ336" s="15" t="s">
        <v>84</v>
      </c>
      <c r="BK336" s="138">
        <f>ROUND(I336*H336,2)</f>
        <v>0</v>
      </c>
      <c r="BL336" s="15" t="s">
        <v>228</v>
      </c>
      <c r="BM336" s="137" t="s">
        <v>1013</v>
      </c>
    </row>
    <row r="337" spans="2:65" s="12" customFormat="1">
      <c r="B337" s="153"/>
      <c r="D337" s="154" t="s">
        <v>456</v>
      </c>
      <c r="F337" s="155" t="s">
        <v>1014</v>
      </c>
      <c r="H337" s="156">
        <v>49.98</v>
      </c>
      <c r="I337" s="157"/>
      <c r="L337" s="153"/>
      <c r="M337" s="158"/>
      <c r="T337" s="159"/>
      <c r="AT337" s="160" t="s">
        <v>456</v>
      </c>
      <c r="AU337" s="160" t="s">
        <v>86</v>
      </c>
      <c r="AV337" s="12" t="s">
        <v>86</v>
      </c>
      <c r="AW337" s="12" t="s">
        <v>4</v>
      </c>
      <c r="AX337" s="12" t="s">
        <v>84</v>
      </c>
      <c r="AY337" s="160" t="s">
        <v>141</v>
      </c>
    </row>
    <row r="338" spans="2:65" s="1" customFormat="1" ht="16.5" customHeight="1">
      <c r="B338" s="125"/>
      <c r="C338" s="126" t="s">
        <v>769</v>
      </c>
      <c r="D338" s="126" t="s">
        <v>144</v>
      </c>
      <c r="E338" s="127" t="s">
        <v>770</v>
      </c>
      <c r="F338" s="128" t="s">
        <v>771</v>
      </c>
      <c r="G338" s="129" t="s">
        <v>147</v>
      </c>
      <c r="H338" s="130">
        <v>22.3</v>
      </c>
      <c r="I338" s="131"/>
      <c r="J338" s="132">
        <f>ROUND(I338*H338,2)</f>
        <v>0</v>
      </c>
      <c r="K338" s="128" t="s">
        <v>148</v>
      </c>
      <c r="L338" s="30"/>
      <c r="M338" s="133" t="s">
        <v>3</v>
      </c>
      <c r="N338" s="134" t="s">
        <v>47</v>
      </c>
      <c r="P338" s="135">
        <f>O338*H338</f>
        <v>0</v>
      </c>
      <c r="Q338" s="135">
        <v>2.0000000000000001E-4</v>
      </c>
      <c r="R338" s="135">
        <f>Q338*H338</f>
        <v>4.4600000000000004E-3</v>
      </c>
      <c r="S338" s="135">
        <v>0</v>
      </c>
      <c r="T338" s="136">
        <f>S338*H338</f>
        <v>0</v>
      </c>
      <c r="AR338" s="137" t="s">
        <v>228</v>
      </c>
      <c r="AT338" s="137" t="s">
        <v>144</v>
      </c>
      <c r="AU338" s="137" t="s">
        <v>86</v>
      </c>
      <c r="AY338" s="15" t="s">
        <v>141</v>
      </c>
      <c r="BE338" s="138">
        <f>IF(N338="základní",J338,0)</f>
        <v>0</v>
      </c>
      <c r="BF338" s="138">
        <f>IF(N338="snížená",J338,0)</f>
        <v>0</v>
      </c>
      <c r="BG338" s="138">
        <f>IF(N338="zákl. přenesená",J338,0)</f>
        <v>0</v>
      </c>
      <c r="BH338" s="138">
        <f>IF(N338="sníž. přenesená",J338,0)</f>
        <v>0</v>
      </c>
      <c r="BI338" s="138">
        <f>IF(N338="nulová",J338,0)</f>
        <v>0</v>
      </c>
      <c r="BJ338" s="15" t="s">
        <v>84</v>
      </c>
      <c r="BK338" s="138">
        <f>ROUND(I338*H338,2)</f>
        <v>0</v>
      </c>
      <c r="BL338" s="15" t="s">
        <v>228</v>
      </c>
      <c r="BM338" s="137" t="s">
        <v>1015</v>
      </c>
    </row>
    <row r="339" spans="2:65" s="1" customFormat="1">
      <c r="B339" s="30"/>
      <c r="D339" s="139" t="s">
        <v>151</v>
      </c>
      <c r="F339" s="140" t="s">
        <v>773</v>
      </c>
      <c r="I339" s="141"/>
      <c r="L339" s="30"/>
      <c r="M339" s="142"/>
      <c r="T339" s="51"/>
      <c r="AT339" s="15" t="s">
        <v>151</v>
      </c>
      <c r="AU339" s="15" t="s">
        <v>86</v>
      </c>
    </row>
    <row r="340" spans="2:65" s="1" customFormat="1" ht="24.2" customHeight="1">
      <c r="B340" s="125"/>
      <c r="C340" s="126" t="s">
        <v>774</v>
      </c>
      <c r="D340" s="126" t="s">
        <v>144</v>
      </c>
      <c r="E340" s="127" t="s">
        <v>775</v>
      </c>
      <c r="F340" s="128" t="s">
        <v>776</v>
      </c>
      <c r="G340" s="129" t="s">
        <v>147</v>
      </c>
      <c r="H340" s="130">
        <v>18.5</v>
      </c>
      <c r="I340" s="131"/>
      <c r="J340" s="132">
        <f>ROUND(I340*H340,2)</f>
        <v>0</v>
      </c>
      <c r="K340" s="128" t="s">
        <v>148</v>
      </c>
      <c r="L340" s="30"/>
      <c r="M340" s="133" t="s">
        <v>3</v>
      </c>
      <c r="N340" s="134" t="s">
        <v>47</v>
      </c>
      <c r="P340" s="135">
        <f>O340*H340</f>
        <v>0</v>
      </c>
      <c r="Q340" s="135">
        <v>1.3999999999999999E-4</v>
      </c>
      <c r="R340" s="135">
        <f>Q340*H340</f>
        <v>2.5899999999999999E-3</v>
      </c>
      <c r="S340" s="135">
        <v>0</v>
      </c>
      <c r="T340" s="136">
        <f>S340*H340</f>
        <v>0</v>
      </c>
      <c r="AR340" s="137" t="s">
        <v>228</v>
      </c>
      <c r="AT340" s="137" t="s">
        <v>144</v>
      </c>
      <c r="AU340" s="137" t="s">
        <v>86</v>
      </c>
      <c r="AY340" s="15" t="s">
        <v>141</v>
      </c>
      <c r="BE340" s="138">
        <f>IF(N340="základní",J340,0)</f>
        <v>0</v>
      </c>
      <c r="BF340" s="138">
        <f>IF(N340="snížená",J340,0)</f>
        <v>0</v>
      </c>
      <c r="BG340" s="138">
        <f>IF(N340="zákl. přenesená",J340,0)</f>
        <v>0</v>
      </c>
      <c r="BH340" s="138">
        <f>IF(N340="sníž. přenesená",J340,0)</f>
        <v>0</v>
      </c>
      <c r="BI340" s="138">
        <f>IF(N340="nulová",J340,0)</f>
        <v>0</v>
      </c>
      <c r="BJ340" s="15" t="s">
        <v>84</v>
      </c>
      <c r="BK340" s="138">
        <f>ROUND(I340*H340,2)</f>
        <v>0</v>
      </c>
      <c r="BL340" s="15" t="s">
        <v>228</v>
      </c>
      <c r="BM340" s="137" t="s">
        <v>1016</v>
      </c>
    </row>
    <row r="341" spans="2:65" s="1" customFormat="1">
      <c r="B341" s="30"/>
      <c r="D341" s="139" t="s">
        <v>151</v>
      </c>
      <c r="F341" s="140" t="s">
        <v>778</v>
      </c>
      <c r="I341" s="141"/>
      <c r="L341" s="30"/>
      <c r="M341" s="142"/>
      <c r="T341" s="51"/>
      <c r="AT341" s="15" t="s">
        <v>151</v>
      </c>
      <c r="AU341" s="15" t="s">
        <v>86</v>
      </c>
    </row>
    <row r="342" spans="2:65" s="11" customFormat="1" ht="22.9" customHeight="1">
      <c r="B342" s="113"/>
      <c r="D342" s="114" t="s">
        <v>75</v>
      </c>
      <c r="E342" s="123" t="s">
        <v>779</v>
      </c>
      <c r="F342" s="123" t="s">
        <v>780</v>
      </c>
      <c r="I342" s="116"/>
      <c r="J342" s="124">
        <f>BK342</f>
        <v>0</v>
      </c>
      <c r="L342" s="113"/>
      <c r="M342" s="118"/>
      <c r="P342" s="119">
        <f>SUM(P343:P348)</f>
        <v>0</v>
      </c>
      <c r="R342" s="119">
        <f>SUM(R343:R348)</f>
        <v>5.4000000000000003E-3</v>
      </c>
      <c r="T342" s="120">
        <f>SUM(T343:T348)</f>
        <v>0</v>
      </c>
      <c r="AR342" s="114" t="s">
        <v>86</v>
      </c>
      <c r="AT342" s="121" t="s">
        <v>75</v>
      </c>
      <c r="AU342" s="121" t="s">
        <v>84</v>
      </c>
      <c r="AY342" s="114" t="s">
        <v>141</v>
      </c>
      <c r="BK342" s="122">
        <f>SUM(BK343:BK348)</f>
        <v>0</v>
      </c>
    </row>
    <row r="343" spans="2:65" s="1" customFormat="1" ht="16.5" customHeight="1">
      <c r="B343" s="125"/>
      <c r="C343" s="126" t="s">
        <v>468</v>
      </c>
      <c r="D343" s="126" t="s">
        <v>144</v>
      </c>
      <c r="E343" s="127" t="s">
        <v>782</v>
      </c>
      <c r="F343" s="128" t="s">
        <v>783</v>
      </c>
      <c r="G343" s="129" t="s">
        <v>147</v>
      </c>
      <c r="H343" s="130">
        <v>5</v>
      </c>
      <c r="I343" s="131"/>
      <c r="J343" s="132">
        <f>ROUND(I343*H343,2)</f>
        <v>0</v>
      </c>
      <c r="K343" s="128" t="s">
        <v>148</v>
      </c>
      <c r="L343" s="30"/>
      <c r="M343" s="133" t="s">
        <v>3</v>
      </c>
      <c r="N343" s="134" t="s">
        <v>47</v>
      </c>
      <c r="P343" s="135">
        <f>O343*H343</f>
        <v>0</v>
      </c>
      <c r="Q343" s="135">
        <v>5.4000000000000001E-4</v>
      </c>
      <c r="R343" s="135">
        <f>Q343*H343</f>
        <v>2.7000000000000001E-3</v>
      </c>
      <c r="S343" s="135">
        <v>0</v>
      </c>
      <c r="T343" s="136">
        <f>S343*H343</f>
        <v>0</v>
      </c>
      <c r="AR343" s="137" t="s">
        <v>228</v>
      </c>
      <c r="AT343" s="137" t="s">
        <v>144</v>
      </c>
      <c r="AU343" s="137" t="s">
        <v>86</v>
      </c>
      <c r="AY343" s="15" t="s">
        <v>141</v>
      </c>
      <c r="BE343" s="138">
        <f>IF(N343="základní",J343,0)</f>
        <v>0</v>
      </c>
      <c r="BF343" s="138">
        <f>IF(N343="snížená",J343,0)</f>
        <v>0</v>
      </c>
      <c r="BG343" s="138">
        <f>IF(N343="zákl. přenesená",J343,0)</f>
        <v>0</v>
      </c>
      <c r="BH343" s="138">
        <f>IF(N343="sníž. přenesená",J343,0)</f>
        <v>0</v>
      </c>
      <c r="BI343" s="138">
        <f>IF(N343="nulová",J343,0)</f>
        <v>0</v>
      </c>
      <c r="BJ343" s="15" t="s">
        <v>84</v>
      </c>
      <c r="BK343" s="138">
        <f>ROUND(I343*H343,2)</f>
        <v>0</v>
      </c>
      <c r="BL343" s="15" t="s">
        <v>228</v>
      </c>
      <c r="BM343" s="137" t="s">
        <v>1017</v>
      </c>
    </row>
    <row r="344" spans="2:65" s="1" customFormat="1">
      <c r="B344" s="30"/>
      <c r="D344" s="139" t="s">
        <v>151</v>
      </c>
      <c r="F344" s="140" t="s">
        <v>785</v>
      </c>
      <c r="I344" s="141"/>
      <c r="L344" s="30"/>
      <c r="M344" s="142"/>
      <c r="T344" s="51"/>
      <c r="AT344" s="15" t="s">
        <v>151</v>
      </c>
      <c r="AU344" s="15" t="s">
        <v>86</v>
      </c>
    </row>
    <row r="345" spans="2:65" s="1" customFormat="1" ht="16.5" customHeight="1">
      <c r="B345" s="125"/>
      <c r="C345" s="126" t="s">
        <v>473</v>
      </c>
      <c r="D345" s="126" t="s">
        <v>144</v>
      </c>
      <c r="E345" s="127" t="s">
        <v>787</v>
      </c>
      <c r="F345" s="128" t="s">
        <v>788</v>
      </c>
      <c r="G345" s="129" t="s">
        <v>147</v>
      </c>
      <c r="H345" s="130">
        <v>5</v>
      </c>
      <c r="I345" s="131"/>
      <c r="J345" s="132">
        <f>ROUND(I345*H345,2)</f>
        <v>0</v>
      </c>
      <c r="K345" s="128" t="s">
        <v>148</v>
      </c>
      <c r="L345" s="30"/>
      <c r="M345" s="133" t="s">
        <v>3</v>
      </c>
      <c r="N345" s="134" t="s">
        <v>47</v>
      </c>
      <c r="P345" s="135">
        <f>O345*H345</f>
        <v>0</v>
      </c>
      <c r="Q345" s="135">
        <v>2.7E-4</v>
      </c>
      <c r="R345" s="135">
        <f>Q345*H345</f>
        <v>1.3500000000000001E-3</v>
      </c>
      <c r="S345" s="135">
        <v>0</v>
      </c>
      <c r="T345" s="136">
        <f>S345*H345</f>
        <v>0</v>
      </c>
      <c r="AR345" s="137" t="s">
        <v>228</v>
      </c>
      <c r="AT345" s="137" t="s">
        <v>144</v>
      </c>
      <c r="AU345" s="137" t="s">
        <v>86</v>
      </c>
      <c r="AY345" s="15" t="s">
        <v>141</v>
      </c>
      <c r="BE345" s="138">
        <f>IF(N345="základní",J345,0)</f>
        <v>0</v>
      </c>
      <c r="BF345" s="138">
        <f>IF(N345="snížená",J345,0)</f>
        <v>0</v>
      </c>
      <c r="BG345" s="138">
        <f>IF(N345="zákl. přenesená",J345,0)</f>
        <v>0</v>
      </c>
      <c r="BH345" s="138">
        <f>IF(N345="sníž. přenesená",J345,0)</f>
        <v>0</v>
      </c>
      <c r="BI345" s="138">
        <f>IF(N345="nulová",J345,0)</f>
        <v>0</v>
      </c>
      <c r="BJ345" s="15" t="s">
        <v>84</v>
      </c>
      <c r="BK345" s="138">
        <f>ROUND(I345*H345,2)</f>
        <v>0</v>
      </c>
      <c r="BL345" s="15" t="s">
        <v>228</v>
      </c>
      <c r="BM345" s="137" t="s">
        <v>1018</v>
      </c>
    </row>
    <row r="346" spans="2:65" s="1" customFormat="1">
      <c r="B346" s="30"/>
      <c r="D346" s="139" t="s">
        <v>151</v>
      </c>
      <c r="F346" s="140" t="s">
        <v>790</v>
      </c>
      <c r="I346" s="141"/>
      <c r="L346" s="30"/>
      <c r="M346" s="142"/>
      <c r="T346" s="51"/>
      <c r="AT346" s="15" t="s">
        <v>151</v>
      </c>
      <c r="AU346" s="15" t="s">
        <v>86</v>
      </c>
    </row>
    <row r="347" spans="2:65" s="1" customFormat="1" ht="16.5" customHeight="1">
      <c r="B347" s="125"/>
      <c r="C347" s="126" t="s">
        <v>781</v>
      </c>
      <c r="D347" s="126" t="s">
        <v>144</v>
      </c>
      <c r="E347" s="127" t="s">
        <v>792</v>
      </c>
      <c r="F347" s="128" t="s">
        <v>793</v>
      </c>
      <c r="G347" s="129" t="s">
        <v>147</v>
      </c>
      <c r="H347" s="130">
        <v>5</v>
      </c>
      <c r="I347" s="131"/>
      <c r="J347" s="132">
        <f>ROUND(I347*H347,2)</f>
        <v>0</v>
      </c>
      <c r="K347" s="128" t="s">
        <v>148</v>
      </c>
      <c r="L347" s="30"/>
      <c r="M347" s="133" t="s">
        <v>3</v>
      </c>
      <c r="N347" s="134" t="s">
        <v>47</v>
      </c>
      <c r="P347" s="135">
        <f>O347*H347</f>
        <v>0</v>
      </c>
      <c r="Q347" s="135">
        <v>2.7E-4</v>
      </c>
      <c r="R347" s="135">
        <f>Q347*H347</f>
        <v>1.3500000000000001E-3</v>
      </c>
      <c r="S347" s="135">
        <v>0</v>
      </c>
      <c r="T347" s="136">
        <f>S347*H347</f>
        <v>0</v>
      </c>
      <c r="AR347" s="137" t="s">
        <v>228</v>
      </c>
      <c r="AT347" s="137" t="s">
        <v>144</v>
      </c>
      <c r="AU347" s="137" t="s">
        <v>86</v>
      </c>
      <c r="AY347" s="15" t="s">
        <v>141</v>
      </c>
      <c r="BE347" s="138">
        <f>IF(N347="základní",J347,0)</f>
        <v>0</v>
      </c>
      <c r="BF347" s="138">
        <f>IF(N347="snížená",J347,0)</f>
        <v>0</v>
      </c>
      <c r="BG347" s="138">
        <f>IF(N347="zákl. přenesená",J347,0)</f>
        <v>0</v>
      </c>
      <c r="BH347" s="138">
        <f>IF(N347="sníž. přenesená",J347,0)</f>
        <v>0</v>
      </c>
      <c r="BI347" s="138">
        <f>IF(N347="nulová",J347,0)</f>
        <v>0</v>
      </c>
      <c r="BJ347" s="15" t="s">
        <v>84</v>
      </c>
      <c r="BK347" s="138">
        <f>ROUND(I347*H347,2)</f>
        <v>0</v>
      </c>
      <c r="BL347" s="15" t="s">
        <v>228</v>
      </c>
      <c r="BM347" s="137" t="s">
        <v>1019</v>
      </c>
    </row>
    <row r="348" spans="2:65" s="1" customFormat="1">
      <c r="B348" s="30"/>
      <c r="D348" s="139" t="s">
        <v>151</v>
      </c>
      <c r="F348" s="140" t="s">
        <v>795</v>
      </c>
      <c r="I348" s="141"/>
      <c r="L348" s="30"/>
      <c r="M348" s="142"/>
      <c r="T348" s="51"/>
      <c r="AT348" s="15" t="s">
        <v>151</v>
      </c>
      <c r="AU348" s="15" t="s">
        <v>86</v>
      </c>
    </row>
    <row r="349" spans="2:65" s="11" customFormat="1" ht="25.9" customHeight="1">
      <c r="B349" s="113"/>
      <c r="D349" s="114" t="s">
        <v>75</v>
      </c>
      <c r="E349" s="115" t="s">
        <v>796</v>
      </c>
      <c r="F349" s="115" t="s">
        <v>797</v>
      </c>
      <c r="I349" s="116"/>
      <c r="J349" s="117">
        <f>BK349</f>
        <v>0</v>
      </c>
      <c r="L349" s="113"/>
      <c r="M349" s="118"/>
      <c r="P349" s="119">
        <f>P350+P351+P352</f>
        <v>0</v>
      </c>
      <c r="R349" s="119">
        <f>R350+R351+R352</f>
        <v>8.0239999999999978E-2</v>
      </c>
      <c r="T349" s="120">
        <f>T350+T351+T352</f>
        <v>0.28736</v>
      </c>
      <c r="AR349" s="114" t="s">
        <v>149</v>
      </c>
      <c r="AT349" s="121" t="s">
        <v>75</v>
      </c>
      <c r="AU349" s="121" t="s">
        <v>76</v>
      </c>
      <c r="AY349" s="114" t="s">
        <v>141</v>
      </c>
      <c r="BK349" s="122">
        <f>BK350+BK351+BK352</f>
        <v>0</v>
      </c>
    </row>
    <row r="350" spans="2:65" s="1" customFormat="1" ht="21.75" customHeight="1">
      <c r="B350" s="125"/>
      <c r="C350" s="126" t="s">
        <v>798</v>
      </c>
      <c r="D350" s="126" t="s">
        <v>144</v>
      </c>
      <c r="E350" s="127" t="s">
        <v>799</v>
      </c>
      <c r="F350" s="128" t="s">
        <v>800</v>
      </c>
      <c r="G350" s="129" t="s">
        <v>801</v>
      </c>
      <c r="H350" s="130">
        <v>30</v>
      </c>
      <c r="I350" s="131"/>
      <c r="J350" s="132">
        <f>ROUND(I350*H350,2)</f>
        <v>0</v>
      </c>
      <c r="K350" s="128" t="s">
        <v>148</v>
      </c>
      <c r="L350" s="30"/>
      <c r="M350" s="133" t="s">
        <v>3</v>
      </c>
      <c r="N350" s="134" t="s">
        <v>47</v>
      </c>
      <c r="P350" s="135">
        <f>O350*H350</f>
        <v>0</v>
      </c>
      <c r="Q350" s="135">
        <v>0</v>
      </c>
      <c r="R350" s="135">
        <f>Q350*H350</f>
        <v>0</v>
      </c>
      <c r="S350" s="135">
        <v>0</v>
      </c>
      <c r="T350" s="136">
        <f>S350*H350</f>
        <v>0</v>
      </c>
      <c r="AR350" s="137" t="s">
        <v>802</v>
      </c>
      <c r="AT350" s="137" t="s">
        <v>144</v>
      </c>
      <c r="AU350" s="137" t="s">
        <v>84</v>
      </c>
      <c r="AY350" s="15" t="s">
        <v>141</v>
      </c>
      <c r="BE350" s="138">
        <f>IF(N350="základní",J350,0)</f>
        <v>0</v>
      </c>
      <c r="BF350" s="138">
        <f>IF(N350="snížená",J350,0)</f>
        <v>0</v>
      </c>
      <c r="BG350" s="138">
        <f>IF(N350="zákl. přenesená",J350,0)</f>
        <v>0</v>
      </c>
      <c r="BH350" s="138">
        <f>IF(N350="sníž. přenesená",J350,0)</f>
        <v>0</v>
      </c>
      <c r="BI350" s="138">
        <f>IF(N350="nulová",J350,0)</f>
        <v>0</v>
      </c>
      <c r="BJ350" s="15" t="s">
        <v>84</v>
      </c>
      <c r="BK350" s="138">
        <f>ROUND(I350*H350,2)</f>
        <v>0</v>
      </c>
      <c r="BL350" s="15" t="s">
        <v>802</v>
      </c>
      <c r="BM350" s="137" t="s">
        <v>1020</v>
      </c>
    </row>
    <row r="351" spans="2:65" s="1" customFormat="1">
      <c r="B351" s="30"/>
      <c r="D351" s="139" t="s">
        <v>151</v>
      </c>
      <c r="F351" s="140" t="s">
        <v>804</v>
      </c>
      <c r="I351" s="141"/>
      <c r="L351" s="30"/>
      <c r="M351" s="142"/>
      <c r="T351" s="51"/>
      <c r="AT351" s="15" t="s">
        <v>151</v>
      </c>
      <c r="AU351" s="15" t="s">
        <v>84</v>
      </c>
    </row>
    <row r="352" spans="2:65" s="11" customFormat="1" ht="22.9" customHeight="1">
      <c r="B352" s="113"/>
      <c r="D352" s="114" t="s">
        <v>75</v>
      </c>
      <c r="E352" s="123" t="s">
        <v>805</v>
      </c>
      <c r="F352" s="123" t="s">
        <v>806</v>
      </c>
      <c r="I352" s="116"/>
      <c r="J352" s="124">
        <f>BK352</f>
        <v>0</v>
      </c>
      <c r="L352" s="113"/>
      <c r="M352" s="118"/>
      <c r="P352" s="119">
        <f>SUM(P353:P374)</f>
        <v>0</v>
      </c>
      <c r="R352" s="119">
        <f>SUM(R353:R374)</f>
        <v>8.0239999999999978E-2</v>
      </c>
      <c r="T352" s="120">
        <f>SUM(T353:T374)</f>
        <v>0.28736</v>
      </c>
      <c r="AR352" s="114" t="s">
        <v>86</v>
      </c>
      <c r="AT352" s="121" t="s">
        <v>75</v>
      </c>
      <c r="AU352" s="121" t="s">
        <v>84</v>
      </c>
      <c r="AY352" s="114" t="s">
        <v>141</v>
      </c>
      <c r="BK352" s="122">
        <f>SUM(BK353:BK374)</f>
        <v>0</v>
      </c>
    </row>
    <row r="353" spans="2:65" s="1" customFormat="1" ht="16.5" customHeight="1">
      <c r="B353" s="125"/>
      <c r="C353" s="126" t="s">
        <v>807</v>
      </c>
      <c r="D353" s="126" t="s">
        <v>144</v>
      </c>
      <c r="E353" s="127" t="s">
        <v>808</v>
      </c>
      <c r="F353" s="128" t="s">
        <v>809</v>
      </c>
      <c r="G353" s="129" t="s">
        <v>263</v>
      </c>
      <c r="H353" s="130">
        <v>8</v>
      </c>
      <c r="I353" s="131"/>
      <c r="J353" s="132">
        <f>ROUND(I353*H353,2)</f>
        <v>0</v>
      </c>
      <c r="K353" s="128" t="s">
        <v>148</v>
      </c>
      <c r="L353" s="30"/>
      <c r="M353" s="133" t="s">
        <v>3</v>
      </c>
      <c r="N353" s="134" t="s">
        <v>47</v>
      </c>
      <c r="P353" s="135">
        <f>O353*H353</f>
        <v>0</v>
      </c>
      <c r="Q353" s="135">
        <v>0</v>
      </c>
      <c r="R353" s="135">
        <f>Q353*H353</f>
        <v>0</v>
      </c>
      <c r="S353" s="135">
        <v>3.5920000000000001E-2</v>
      </c>
      <c r="T353" s="136">
        <f>S353*H353</f>
        <v>0.28736</v>
      </c>
      <c r="AR353" s="137" t="s">
        <v>228</v>
      </c>
      <c r="AT353" s="137" t="s">
        <v>144</v>
      </c>
      <c r="AU353" s="137" t="s">
        <v>86</v>
      </c>
      <c r="AY353" s="15" t="s">
        <v>141</v>
      </c>
      <c r="BE353" s="138">
        <f>IF(N353="základní",J353,0)</f>
        <v>0</v>
      </c>
      <c r="BF353" s="138">
        <f>IF(N353="snížená",J353,0)</f>
        <v>0</v>
      </c>
      <c r="BG353" s="138">
        <f>IF(N353="zákl. přenesená",J353,0)</f>
        <v>0</v>
      </c>
      <c r="BH353" s="138">
        <f>IF(N353="sníž. přenesená",J353,0)</f>
        <v>0</v>
      </c>
      <c r="BI353" s="138">
        <f>IF(N353="nulová",J353,0)</f>
        <v>0</v>
      </c>
      <c r="BJ353" s="15" t="s">
        <v>84</v>
      </c>
      <c r="BK353" s="138">
        <f>ROUND(I353*H353,2)</f>
        <v>0</v>
      </c>
      <c r="BL353" s="15" t="s">
        <v>228</v>
      </c>
      <c r="BM353" s="137" t="s">
        <v>1021</v>
      </c>
    </row>
    <row r="354" spans="2:65" s="1" customFormat="1">
      <c r="B354" s="30"/>
      <c r="D354" s="139" t="s">
        <v>151</v>
      </c>
      <c r="F354" s="140" t="s">
        <v>811</v>
      </c>
      <c r="I354" s="141"/>
      <c r="L354" s="30"/>
      <c r="M354" s="142"/>
      <c r="T354" s="51"/>
      <c r="AT354" s="15" t="s">
        <v>151</v>
      </c>
      <c r="AU354" s="15" t="s">
        <v>86</v>
      </c>
    </row>
    <row r="355" spans="2:65" s="1" customFormat="1" ht="21.75" customHeight="1">
      <c r="B355" s="125"/>
      <c r="C355" s="126" t="s">
        <v>812</v>
      </c>
      <c r="D355" s="126" t="s">
        <v>144</v>
      </c>
      <c r="E355" s="127" t="s">
        <v>813</v>
      </c>
      <c r="F355" s="128" t="s">
        <v>814</v>
      </c>
      <c r="G355" s="129" t="s">
        <v>263</v>
      </c>
      <c r="H355" s="130">
        <v>8</v>
      </c>
      <c r="I355" s="131"/>
      <c r="J355" s="132">
        <f>ROUND(I355*H355,2)</f>
        <v>0</v>
      </c>
      <c r="K355" s="128" t="s">
        <v>148</v>
      </c>
      <c r="L355" s="30"/>
      <c r="M355" s="133" t="s">
        <v>3</v>
      </c>
      <c r="N355" s="134" t="s">
        <v>47</v>
      </c>
      <c r="P355" s="135">
        <f>O355*H355</f>
        <v>0</v>
      </c>
      <c r="Q355" s="135">
        <v>2.5500000000000002E-3</v>
      </c>
      <c r="R355" s="135">
        <f>Q355*H355</f>
        <v>2.0400000000000001E-2</v>
      </c>
      <c r="S355" s="135">
        <v>0</v>
      </c>
      <c r="T355" s="136">
        <f>S355*H355</f>
        <v>0</v>
      </c>
      <c r="AR355" s="137" t="s">
        <v>228</v>
      </c>
      <c r="AT355" s="137" t="s">
        <v>144</v>
      </c>
      <c r="AU355" s="137" t="s">
        <v>86</v>
      </c>
      <c r="AY355" s="15" t="s">
        <v>141</v>
      </c>
      <c r="BE355" s="138">
        <f>IF(N355="základní",J355,0)</f>
        <v>0</v>
      </c>
      <c r="BF355" s="138">
        <f>IF(N355="snížená",J355,0)</f>
        <v>0</v>
      </c>
      <c r="BG355" s="138">
        <f>IF(N355="zákl. přenesená",J355,0)</f>
        <v>0</v>
      </c>
      <c r="BH355" s="138">
        <f>IF(N355="sníž. přenesená",J355,0)</f>
        <v>0</v>
      </c>
      <c r="BI355" s="138">
        <f>IF(N355="nulová",J355,0)</f>
        <v>0</v>
      </c>
      <c r="BJ355" s="15" t="s">
        <v>84</v>
      </c>
      <c r="BK355" s="138">
        <f>ROUND(I355*H355,2)</f>
        <v>0</v>
      </c>
      <c r="BL355" s="15" t="s">
        <v>228</v>
      </c>
      <c r="BM355" s="137" t="s">
        <v>1022</v>
      </c>
    </row>
    <row r="356" spans="2:65" s="1" customFormat="1">
      <c r="B356" s="30"/>
      <c r="D356" s="139" t="s">
        <v>151</v>
      </c>
      <c r="F356" s="140" t="s">
        <v>816</v>
      </c>
      <c r="I356" s="141"/>
      <c r="L356" s="30"/>
      <c r="M356" s="142"/>
      <c r="T356" s="51"/>
      <c r="AT356" s="15" t="s">
        <v>151</v>
      </c>
      <c r="AU356" s="15" t="s">
        <v>86</v>
      </c>
    </row>
    <row r="357" spans="2:65" s="1" customFormat="1" ht="24.2" customHeight="1">
      <c r="B357" s="125"/>
      <c r="C357" s="126" t="s">
        <v>817</v>
      </c>
      <c r="D357" s="126" t="s">
        <v>144</v>
      </c>
      <c r="E357" s="127" t="s">
        <v>818</v>
      </c>
      <c r="F357" s="128" t="s">
        <v>819</v>
      </c>
      <c r="G357" s="129" t="s">
        <v>178</v>
      </c>
      <c r="H357" s="130">
        <v>8</v>
      </c>
      <c r="I357" s="131"/>
      <c r="J357" s="132">
        <f>ROUND(I357*H357,2)</f>
        <v>0</v>
      </c>
      <c r="K357" s="128" t="s">
        <v>148</v>
      </c>
      <c r="L357" s="30"/>
      <c r="M357" s="133" t="s">
        <v>3</v>
      </c>
      <c r="N357" s="134" t="s">
        <v>47</v>
      </c>
      <c r="P357" s="135">
        <f>O357*H357</f>
        <v>0</v>
      </c>
      <c r="Q357" s="135">
        <v>1.6100000000000001E-3</v>
      </c>
      <c r="R357" s="135">
        <f>Q357*H357</f>
        <v>1.2880000000000001E-2</v>
      </c>
      <c r="S357" s="135">
        <v>0</v>
      </c>
      <c r="T357" s="136">
        <f>S357*H357</f>
        <v>0</v>
      </c>
      <c r="AR357" s="137" t="s">
        <v>228</v>
      </c>
      <c r="AT357" s="137" t="s">
        <v>144</v>
      </c>
      <c r="AU357" s="137" t="s">
        <v>86</v>
      </c>
      <c r="AY357" s="15" t="s">
        <v>141</v>
      </c>
      <c r="BE357" s="138">
        <f>IF(N357="základní",J357,0)</f>
        <v>0</v>
      </c>
      <c r="BF357" s="138">
        <f>IF(N357="snížená",J357,0)</f>
        <v>0</v>
      </c>
      <c r="BG357" s="138">
        <f>IF(N357="zákl. přenesená",J357,0)</f>
        <v>0</v>
      </c>
      <c r="BH357" s="138">
        <f>IF(N357="sníž. přenesená",J357,0)</f>
        <v>0</v>
      </c>
      <c r="BI357" s="138">
        <f>IF(N357="nulová",J357,0)</f>
        <v>0</v>
      </c>
      <c r="BJ357" s="15" t="s">
        <v>84</v>
      </c>
      <c r="BK357" s="138">
        <f>ROUND(I357*H357,2)</f>
        <v>0</v>
      </c>
      <c r="BL357" s="15" t="s">
        <v>228</v>
      </c>
      <c r="BM357" s="137" t="s">
        <v>1023</v>
      </c>
    </row>
    <row r="358" spans="2:65" s="1" customFormat="1">
      <c r="B358" s="30"/>
      <c r="D358" s="139" t="s">
        <v>151</v>
      </c>
      <c r="F358" s="140" t="s">
        <v>821</v>
      </c>
      <c r="I358" s="141"/>
      <c r="L358" s="30"/>
      <c r="M358" s="142"/>
      <c r="T358" s="51"/>
      <c r="AT358" s="15" t="s">
        <v>151</v>
      </c>
      <c r="AU358" s="15" t="s">
        <v>86</v>
      </c>
    </row>
    <row r="359" spans="2:65" s="1" customFormat="1" ht="24.2" customHeight="1">
      <c r="B359" s="125"/>
      <c r="C359" s="126" t="s">
        <v>822</v>
      </c>
      <c r="D359" s="126" t="s">
        <v>144</v>
      </c>
      <c r="E359" s="127" t="s">
        <v>823</v>
      </c>
      <c r="F359" s="128" t="s">
        <v>824</v>
      </c>
      <c r="G359" s="129" t="s">
        <v>178</v>
      </c>
      <c r="H359" s="130">
        <v>8</v>
      </c>
      <c r="I359" s="131"/>
      <c r="J359" s="132">
        <f>ROUND(I359*H359,2)</f>
        <v>0</v>
      </c>
      <c r="K359" s="128" t="s">
        <v>148</v>
      </c>
      <c r="L359" s="30"/>
      <c r="M359" s="133" t="s">
        <v>3</v>
      </c>
      <c r="N359" s="134" t="s">
        <v>47</v>
      </c>
      <c r="P359" s="135">
        <f>O359*H359</f>
        <v>0</v>
      </c>
      <c r="Q359" s="135">
        <v>2.0600000000000002E-3</v>
      </c>
      <c r="R359" s="135">
        <f>Q359*H359</f>
        <v>1.6480000000000002E-2</v>
      </c>
      <c r="S359" s="135">
        <v>0</v>
      </c>
      <c r="T359" s="136">
        <f>S359*H359</f>
        <v>0</v>
      </c>
      <c r="AR359" s="137" t="s">
        <v>228</v>
      </c>
      <c r="AT359" s="137" t="s">
        <v>144</v>
      </c>
      <c r="AU359" s="137" t="s">
        <v>86</v>
      </c>
      <c r="AY359" s="15" t="s">
        <v>141</v>
      </c>
      <c r="BE359" s="138">
        <f>IF(N359="základní",J359,0)</f>
        <v>0</v>
      </c>
      <c r="BF359" s="138">
        <f>IF(N359="snížená",J359,0)</f>
        <v>0</v>
      </c>
      <c r="BG359" s="138">
        <f>IF(N359="zákl. přenesená",J359,0)</f>
        <v>0</v>
      </c>
      <c r="BH359" s="138">
        <f>IF(N359="sníž. přenesená",J359,0)</f>
        <v>0</v>
      </c>
      <c r="BI359" s="138">
        <f>IF(N359="nulová",J359,0)</f>
        <v>0</v>
      </c>
      <c r="BJ359" s="15" t="s">
        <v>84</v>
      </c>
      <c r="BK359" s="138">
        <f>ROUND(I359*H359,2)</f>
        <v>0</v>
      </c>
      <c r="BL359" s="15" t="s">
        <v>228</v>
      </c>
      <c r="BM359" s="137" t="s">
        <v>1024</v>
      </c>
    </row>
    <row r="360" spans="2:65" s="1" customFormat="1">
      <c r="B360" s="30"/>
      <c r="D360" s="139" t="s">
        <v>151</v>
      </c>
      <c r="F360" s="140" t="s">
        <v>826</v>
      </c>
      <c r="I360" s="141"/>
      <c r="L360" s="30"/>
      <c r="M360" s="142"/>
      <c r="T360" s="51"/>
      <c r="AT360" s="15" t="s">
        <v>151</v>
      </c>
      <c r="AU360" s="15" t="s">
        <v>86</v>
      </c>
    </row>
    <row r="361" spans="2:65" s="1" customFormat="1" ht="16.5" customHeight="1">
      <c r="B361" s="125"/>
      <c r="C361" s="126" t="s">
        <v>827</v>
      </c>
      <c r="D361" s="126" t="s">
        <v>144</v>
      </c>
      <c r="E361" s="127" t="s">
        <v>828</v>
      </c>
      <c r="F361" s="128" t="s">
        <v>829</v>
      </c>
      <c r="G361" s="129" t="s">
        <v>263</v>
      </c>
      <c r="H361" s="130">
        <v>8</v>
      </c>
      <c r="I361" s="131"/>
      <c r="J361" s="132">
        <f>ROUND(I361*H361,2)</f>
        <v>0</v>
      </c>
      <c r="K361" s="128" t="s">
        <v>148</v>
      </c>
      <c r="L361" s="30"/>
      <c r="M361" s="133" t="s">
        <v>3</v>
      </c>
      <c r="N361" s="134" t="s">
        <v>47</v>
      </c>
      <c r="P361" s="135">
        <f>O361*H361</f>
        <v>0</v>
      </c>
      <c r="Q361" s="135">
        <v>6.4000000000000005E-4</v>
      </c>
      <c r="R361" s="135">
        <f>Q361*H361</f>
        <v>5.1200000000000004E-3</v>
      </c>
      <c r="S361" s="135">
        <v>0</v>
      </c>
      <c r="T361" s="136">
        <f>S361*H361</f>
        <v>0</v>
      </c>
      <c r="AR361" s="137" t="s">
        <v>228</v>
      </c>
      <c r="AT361" s="137" t="s">
        <v>144</v>
      </c>
      <c r="AU361" s="137" t="s">
        <v>86</v>
      </c>
      <c r="AY361" s="15" t="s">
        <v>141</v>
      </c>
      <c r="BE361" s="138">
        <f>IF(N361="základní",J361,0)</f>
        <v>0</v>
      </c>
      <c r="BF361" s="138">
        <f>IF(N361="snížená",J361,0)</f>
        <v>0</v>
      </c>
      <c r="BG361" s="138">
        <f>IF(N361="zákl. přenesená",J361,0)</f>
        <v>0</v>
      </c>
      <c r="BH361" s="138">
        <f>IF(N361="sníž. přenesená",J361,0)</f>
        <v>0</v>
      </c>
      <c r="BI361" s="138">
        <f>IF(N361="nulová",J361,0)</f>
        <v>0</v>
      </c>
      <c r="BJ361" s="15" t="s">
        <v>84</v>
      </c>
      <c r="BK361" s="138">
        <f>ROUND(I361*H361,2)</f>
        <v>0</v>
      </c>
      <c r="BL361" s="15" t="s">
        <v>228</v>
      </c>
      <c r="BM361" s="137" t="s">
        <v>1025</v>
      </c>
    </row>
    <row r="362" spans="2:65" s="1" customFormat="1">
      <c r="B362" s="30"/>
      <c r="D362" s="139" t="s">
        <v>151</v>
      </c>
      <c r="F362" s="140" t="s">
        <v>831</v>
      </c>
      <c r="I362" s="141"/>
      <c r="L362" s="30"/>
      <c r="M362" s="142"/>
      <c r="T362" s="51"/>
      <c r="AT362" s="15" t="s">
        <v>151</v>
      </c>
      <c r="AU362" s="15" t="s">
        <v>86</v>
      </c>
    </row>
    <row r="363" spans="2:65" s="1" customFormat="1" ht="16.5" customHeight="1">
      <c r="B363" s="125"/>
      <c r="C363" s="126" t="s">
        <v>832</v>
      </c>
      <c r="D363" s="126" t="s">
        <v>144</v>
      </c>
      <c r="E363" s="127" t="s">
        <v>833</v>
      </c>
      <c r="F363" s="128" t="s">
        <v>834</v>
      </c>
      <c r="G363" s="129" t="s">
        <v>263</v>
      </c>
      <c r="H363" s="130">
        <v>8</v>
      </c>
      <c r="I363" s="131"/>
      <c r="J363" s="132">
        <f>ROUND(I363*H363,2)</f>
        <v>0</v>
      </c>
      <c r="K363" s="128" t="s">
        <v>148</v>
      </c>
      <c r="L363" s="30"/>
      <c r="M363" s="133" t="s">
        <v>3</v>
      </c>
      <c r="N363" s="134" t="s">
        <v>47</v>
      </c>
      <c r="P363" s="135">
        <f>O363*H363</f>
        <v>0</v>
      </c>
      <c r="Q363" s="135">
        <v>1.4E-3</v>
      </c>
      <c r="R363" s="135">
        <f>Q363*H363</f>
        <v>1.12E-2</v>
      </c>
      <c r="S363" s="135">
        <v>0</v>
      </c>
      <c r="T363" s="136">
        <f>S363*H363</f>
        <v>0</v>
      </c>
      <c r="AR363" s="137" t="s">
        <v>228</v>
      </c>
      <c r="AT363" s="137" t="s">
        <v>144</v>
      </c>
      <c r="AU363" s="137" t="s">
        <v>86</v>
      </c>
      <c r="AY363" s="15" t="s">
        <v>141</v>
      </c>
      <c r="BE363" s="138">
        <f>IF(N363="základní",J363,0)</f>
        <v>0</v>
      </c>
      <c r="BF363" s="138">
        <f>IF(N363="snížená",J363,0)</f>
        <v>0</v>
      </c>
      <c r="BG363" s="138">
        <f>IF(N363="zákl. přenesená",J363,0)</f>
        <v>0</v>
      </c>
      <c r="BH363" s="138">
        <f>IF(N363="sníž. přenesená",J363,0)</f>
        <v>0</v>
      </c>
      <c r="BI363" s="138">
        <f>IF(N363="nulová",J363,0)</f>
        <v>0</v>
      </c>
      <c r="BJ363" s="15" t="s">
        <v>84</v>
      </c>
      <c r="BK363" s="138">
        <f>ROUND(I363*H363,2)</f>
        <v>0</v>
      </c>
      <c r="BL363" s="15" t="s">
        <v>228</v>
      </c>
      <c r="BM363" s="137" t="s">
        <v>1026</v>
      </c>
    </row>
    <row r="364" spans="2:65" s="1" customFormat="1">
      <c r="B364" s="30"/>
      <c r="D364" s="139" t="s">
        <v>151</v>
      </c>
      <c r="F364" s="140" t="s">
        <v>836</v>
      </c>
      <c r="I364" s="141"/>
      <c r="L364" s="30"/>
      <c r="M364" s="142"/>
      <c r="T364" s="51"/>
      <c r="AT364" s="15" t="s">
        <v>151</v>
      </c>
      <c r="AU364" s="15" t="s">
        <v>86</v>
      </c>
    </row>
    <row r="365" spans="2:65" s="1" customFormat="1" ht="33" customHeight="1">
      <c r="B365" s="125"/>
      <c r="C365" s="126" t="s">
        <v>837</v>
      </c>
      <c r="D365" s="126" t="s">
        <v>144</v>
      </c>
      <c r="E365" s="127" t="s">
        <v>838</v>
      </c>
      <c r="F365" s="128" t="s">
        <v>839</v>
      </c>
      <c r="G365" s="129" t="s">
        <v>263</v>
      </c>
      <c r="H365" s="130">
        <v>8</v>
      </c>
      <c r="I365" s="131"/>
      <c r="J365" s="132">
        <f>ROUND(I365*H365,2)</f>
        <v>0</v>
      </c>
      <c r="K365" s="128" t="s">
        <v>148</v>
      </c>
      <c r="L365" s="30"/>
      <c r="M365" s="133" t="s">
        <v>3</v>
      </c>
      <c r="N365" s="134" t="s">
        <v>47</v>
      </c>
      <c r="P365" s="135">
        <f>O365*H365</f>
        <v>0</v>
      </c>
      <c r="Q365" s="135">
        <v>3.4000000000000002E-4</v>
      </c>
      <c r="R365" s="135">
        <f>Q365*H365</f>
        <v>2.7200000000000002E-3</v>
      </c>
      <c r="S365" s="135">
        <v>0</v>
      </c>
      <c r="T365" s="136">
        <f>S365*H365</f>
        <v>0</v>
      </c>
      <c r="AR365" s="137" t="s">
        <v>228</v>
      </c>
      <c r="AT365" s="137" t="s">
        <v>144</v>
      </c>
      <c r="AU365" s="137" t="s">
        <v>86</v>
      </c>
      <c r="AY365" s="15" t="s">
        <v>141</v>
      </c>
      <c r="BE365" s="138">
        <f>IF(N365="základní",J365,0)</f>
        <v>0</v>
      </c>
      <c r="BF365" s="138">
        <f>IF(N365="snížená",J365,0)</f>
        <v>0</v>
      </c>
      <c r="BG365" s="138">
        <f>IF(N365="zákl. přenesená",J365,0)</f>
        <v>0</v>
      </c>
      <c r="BH365" s="138">
        <f>IF(N365="sníž. přenesená",J365,0)</f>
        <v>0</v>
      </c>
      <c r="BI365" s="138">
        <f>IF(N365="nulová",J365,0)</f>
        <v>0</v>
      </c>
      <c r="BJ365" s="15" t="s">
        <v>84</v>
      </c>
      <c r="BK365" s="138">
        <f>ROUND(I365*H365,2)</f>
        <v>0</v>
      </c>
      <c r="BL365" s="15" t="s">
        <v>228</v>
      </c>
      <c r="BM365" s="137" t="s">
        <v>1027</v>
      </c>
    </row>
    <row r="366" spans="2:65" s="1" customFormat="1">
      <c r="B366" s="30"/>
      <c r="D366" s="139" t="s">
        <v>151</v>
      </c>
      <c r="F366" s="140" t="s">
        <v>841</v>
      </c>
      <c r="I366" s="141"/>
      <c r="L366" s="30"/>
      <c r="M366" s="142"/>
      <c r="T366" s="51"/>
      <c r="AT366" s="15" t="s">
        <v>151</v>
      </c>
      <c r="AU366" s="15" t="s">
        <v>86</v>
      </c>
    </row>
    <row r="367" spans="2:65" s="1" customFormat="1" ht="24.2" customHeight="1">
      <c r="B367" s="125"/>
      <c r="C367" s="126" t="s">
        <v>842</v>
      </c>
      <c r="D367" s="126" t="s">
        <v>144</v>
      </c>
      <c r="E367" s="127" t="s">
        <v>843</v>
      </c>
      <c r="F367" s="128" t="s">
        <v>844</v>
      </c>
      <c r="G367" s="129" t="s">
        <v>263</v>
      </c>
      <c r="H367" s="130">
        <v>8</v>
      </c>
      <c r="I367" s="131"/>
      <c r="J367" s="132">
        <f>ROUND(I367*H367,2)</f>
        <v>0</v>
      </c>
      <c r="K367" s="128" t="s">
        <v>148</v>
      </c>
      <c r="L367" s="30"/>
      <c r="M367" s="133" t="s">
        <v>3</v>
      </c>
      <c r="N367" s="134" t="s">
        <v>47</v>
      </c>
      <c r="P367" s="135">
        <f>O367*H367</f>
        <v>0</v>
      </c>
      <c r="Q367" s="135">
        <v>4.0000000000000002E-4</v>
      </c>
      <c r="R367" s="135">
        <f>Q367*H367</f>
        <v>3.2000000000000002E-3</v>
      </c>
      <c r="S367" s="135">
        <v>0</v>
      </c>
      <c r="T367" s="136">
        <f>S367*H367</f>
        <v>0</v>
      </c>
      <c r="AR367" s="137" t="s">
        <v>228</v>
      </c>
      <c r="AT367" s="137" t="s">
        <v>144</v>
      </c>
      <c r="AU367" s="137" t="s">
        <v>86</v>
      </c>
      <c r="AY367" s="15" t="s">
        <v>141</v>
      </c>
      <c r="BE367" s="138">
        <f>IF(N367="základní",J367,0)</f>
        <v>0</v>
      </c>
      <c r="BF367" s="138">
        <f>IF(N367="snížená",J367,0)</f>
        <v>0</v>
      </c>
      <c r="BG367" s="138">
        <f>IF(N367="zákl. přenesená",J367,0)</f>
        <v>0</v>
      </c>
      <c r="BH367" s="138">
        <f>IF(N367="sníž. přenesená",J367,0)</f>
        <v>0</v>
      </c>
      <c r="BI367" s="138">
        <f>IF(N367="nulová",J367,0)</f>
        <v>0</v>
      </c>
      <c r="BJ367" s="15" t="s">
        <v>84</v>
      </c>
      <c r="BK367" s="138">
        <f>ROUND(I367*H367,2)</f>
        <v>0</v>
      </c>
      <c r="BL367" s="15" t="s">
        <v>228</v>
      </c>
      <c r="BM367" s="137" t="s">
        <v>1028</v>
      </c>
    </row>
    <row r="368" spans="2:65" s="1" customFormat="1">
      <c r="B368" s="30"/>
      <c r="D368" s="139" t="s">
        <v>151</v>
      </c>
      <c r="F368" s="140" t="s">
        <v>846</v>
      </c>
      <c r="I368" s="141"/>
      <c r="L368" s="30"/>
      <c r="M368" s="142"/>
      <c r="T368" s="51"/>
      <c r="AT368" s="15" t="s">
        <v>151</v>
      </c>
      <c r="AU368" s="15" t="s">
        <v>86</v>
      </c>
    </row>
    <row r="369" spans="2:65" s="1" customFormat="1" ht="24.2" customHeight="1">
      <c r="B369" s="125"/>
      <c r="C369" s="126" t="s">
        <v>847</v>
      </c>
      <c r="D369" s="126" t="s">
        <v>144</v>
      </c>
      <c r="E369" s="127" t="s">
        <v>848</v>
      </c>
      <c r="F369" s="128" t="s">
        <v>849</v>
      </c>
      <c r="G369" s="129" t="s">
        <v>263</v>
      </c>
      <c r="H369" s="130">
        <v>8</v>
      </c>
      <c r="I369" s="131"/>
      <c r="J369" s="132">
        <f>ROUND(I369*H369,2)</f>
        <v>0</v>
      </c>
      <c r="K369" s="128" t="s">
        <v>148</v>
      </c>
      <c r="L369" s="30"/>
      <c r="M369" s="133" t="s">
        <v>3</v>
      </c>
      <c r="N369" s="134" t="s">
        <v>47</v>
      </c>
      <c r="P369" s="135">
        <f>O369*H369</f>
        <v>0</v>
      </c>
      <c r="Q369" s="135">
        <v>9.5E-4</v>
      </c>
      <c r="R369" s="135">
        <f>Q369*H369</f>
        <v>7.6E-3</v>
      </c>
      <c r="S369" s="135">
        <v>0</v>
      </c>
      <c r="T369" s="136">
        <f>S369*H369</f>
        <v>0</v>
      </c>
      <c r="AR369" s="137" t="s">
        <v>228</v>
      </c>
      <c r="AT369" s="137" t="s">
        <v>144</v>
      </c>
      <c r="AU369" s="137" t="s">
        <v>86</v>
      </c>
      <c r="AY369" s="15" t="s">
        <v>141</v>
      </c>
      <c r="BE369" s="138">
        <f>IF(N369="základní",J369,0)</f>
        <v>0</v>
      </c>
      <c r="BF369" s="138">
        <f>IF(N369="snížená",J369,0)</f>
        <v>0</v>
      </c>
      <c r="BG369" s="138">
        <f>IF(N369="zákl. přenesená",J369,0)</f>
        <v>0</v>
      </c>
      <c r="BH369" s="138">
        <f>IF(N369="sníž. přenesená",J369,0)</f>
        <v>0</v>
      </c>
      <c r="BI369" s="138">
        <f>IF(N369="nulová",J369,0)</f>
        <v>0</v>
      </c>
      <c r="BJ369" s="15" t="s">
        <v>84</v>
      </c>
      <c r="BK369" s="138">
        <f>ROUND(I369*H369,2)</f>
        <v>0</v>
      </c>
      <c r="BL369" s="15" t="s">
        <v>228</v>
      </c>
      <c r="BM369" s="137" t="s">
        <v>1029</v>
      </c>
    </row>
    <row r="370" spans="2:65" s="1" customFormat="1">
      <c r="B370" s="30"/>
      <c r="D370" s="139" t="s">
        <v>151</v>
      </c>
      <c r="F370" s="140" t="s">
        <v>851</v>
      </c>
      <c r="I370" s="141"/>
      <c r="L370" s="30"/>
      <c r="M370" s="142"/>
      <c r="T370" s="51"/>
      <c r="AT370" s="15" t="s">
        <v>151</v>
      </c>
      <c r="AU370" s="15" t="s">
        <v>86</v>
      </c>
    </row>
    <row r="371" spans="2:65" s="1" customFormat="1" ht="24.2" customHeight="1">
      <c r="B371" s="125"/>
      <c r="C371" s="126" t="s">
        <v>852</v>
      </c>
      <c r="D371" s="126" t="s">
        <v>144</v>
      </c>
      <c r="E371" s="127" t="s">
        <v>853</v>
      </c>
      <c r="F371" s="128" t="s">
        <v>854</v>
      </c>
      <c r="G371" s="129" t="s">
        <v>263</v>
      </c>
      <c r="H371" s="130">
        <v>8</v>
      </c>
      <c r="I371" s="131"/>
      <c r="J371" s="132">
        <f>ROUND(I371*H371,2)</f>
        <v>0</v>
      </c>
      <c r="K371" s="128" t="s">
        <v>148</v>
      </c>
      <c r="L371" s="30"/>
      <c r="M371" s="133" t="s">
        <v>3</v>
      </c>
      <c r="N371" s="134" t="s">
        <v>47</v>
      </c>
      <c r="P371" s="135">
        <f>O371*H371</f>
        <v>0</v>
      </c>
      <c r="Q371" s="135">
        <v>2.0000000000000002E-5</v>
      </c>
      <c r="R371" s="135">
        <f>Q371*H371</f>
        <v>1.6000000000000001E-4</v>
      </c>
      <c r="S371" s="135">
        <v>0</v>
      </c>
      <c r="T371" s="136">
        <f>S371*H371</f>
        <v>0</v>
      </c>
      <c r="AR371" s="137" t="s">
        <v>228</v>
      </c>
      <c r="AT371" s="137" t="s">
        <v>144</v>
      </c>
      <c r="AU371" s="137" t="s">
        <v>86</v>
      </c>
      <c r="AY371" s="15" t="s">
        <v>141</v>
      </c>
      <c r="BE371" s="138">
        <f>IF(N371="základní",J371,0)</f>
        <v>0</v>
      </c>
      <c r="BF371" s="138">
        <f>IF(N371="snížená",J371,0)</f>
        <v>0</v>
      </c>
      <c r="BG371" s="138">
        <f>IF(N371="zákl. přenesená",J371,0)</f>
        <v>0</v>
      </c>
      <c r="BH371" s="138">
        <f>IF(N371="sníž. přenesená",J371,0)</f>
        <v>0</v>
      </c>
      <c r="BI371" s="138">
        <f>IF(N371="nulová",J371,0)</f>
        <v>0</v>
      </c>
      <c r="BJ371" s="15" t="s">
        <v>84</v>
      </c>
      <c r="BK371" s="138">
        <f>ROUND(I371*H371,2)</f>
        <v>0</v>
      </c>
      <c r="BL371" s="15" t="s">
        <v>228</v>
      </c>
      <c r="BM371" s="137" t="s">
        <v>1030</v>
      </c>
    </row>
    <row r="372" spans="2:65" s="1" customFormat="1">
      <c r="B372" s="30"/>
      <c r="D372" s="139" t="s">
        <v>151</v>
      </c>
      <c r="F372" s="140" t="s">
        <v>856</v>
      </c>
      <c r="I372" s="141"/>
      <c r="L372" s="30"/>
      <c r="M372" s="142"/>
      <c r="T372" s="51"/>
      <c r="AT372" s="15" t="s">
        <v>151</v>
      </c>
      <c r="AU372" s="15" t="s">
        <v>86</v>
      </c>
    </row>
    <row r="373" spans="2:65" s="1" customFormat="1" ht="24.2" customHeight="1">
      <c r="B373" s="125"/>
      <c r="C373" s="126" t="s">
        <v>857</v>
      </c>
      <c r="D373" s="126" t="s">
        <v>144</v>
      </c>
      <c r="E373" s="127" t="s">
        <v>858</v>
      </c>
      <c r="F373" s="128" t="s">
        <v>859</v>
      </c>
      <c r="G373" s="129" t="s">
        <v>263</v>
      </c>
      <c r="H373" s="130">
        <v>8</v>
      </c>
      <c r="I373" s="131"/>
      <c r="J373" s="132">
        <f>ROUND(I373*H373,2)</f>
        <v>0</v>
      </c>
      <c r="K373" s="128" t="s">
        <v>148</v>
      </c>
      <c r="L373" s="30"/>
      <c r="M373" s="133" t="s">
        <v>3</v>
      </c>
      <c r="N373" s="134" t="s">
        <v>47</v>
      </c>
      <c r="P373" s="135">
        <f>O373*H373</f>
        <v>0</v>
      </c>
      <c r="Q373" s="135">
        <v>6.0000000000000002E-5</v>
      </c>
      <c r="R373" s="135">
        <f>Q373*H373</f>
        <v>4.8000000000000001E-4</v>
      </c>
      <c r="S373" s="135">
        <v>0</v>
      </c>
      <c r="T373" s="136">
        <f>S373*H373</f>
        <v>0</v>
      </c>
      <c r="AR373" s="137" t="s">
        <v>228</v>
      </c>
      <c r="AT373" s="137" t="s">
        <v>144</v>
      </c>
      <c r="AU373" s="137" t="s">
        <v>86</v>
      </c>
      <c r="AY373" s="15" t="s">
        <v>141</v>
      </c>
      <c r="BE373" s="138">
        <f>IF(N373="základní",J373,0)</f>
        <v>0</v>
      </c>
      <c r="BF373" s="138">
        <f>IF(N373="snížená",J373,0)</f>
        <v>0</v>
      </c>
      <c r="BG373" s="138">
        <f>IF(N373="zákl. přenesená",J373,0)</f>
        <v>0</v>
      </c>
      <c r="BH373" s="138">
        <f>IF(N373="sníž. přenesená",J373,0)</f>
        <v>0</v>
      </c>
      <c r="BI373" s="138">
        <f>IF(N373="nulová",J373,0)</f>
        <v>0</v>
      </c>
      <c r="BJ373" s="15" t="s">
        <v>84</v>
      </c>
      <c r="BK373" s="138">
        <f>ROUND(I373*H373,2)</f>
        <v>0</v>
      </c>
      <c r="BL373" s="15" t="s">
        <v>228</v>
      </c>
      <c r="BM373" s="137" t="s">
        <v>1031</v>
      </c>
    </row>
    <row r="374" spans="2:65" s="1" customFormat="1">
      <c r="B374" s="30"/>
      <c r="D374" s="139" t="s">
        <v>151</v>
      </c>
      <c r="F374" s="140" t="s">
        <v>861</v>
      </c>
      <c r="I374" s="141"/>
      <c r="L374" s="30"/>
      <c r="M374" s="142"/>
      <c r="T374" s="51"/>
      <c r="AT374" s="15" t="s">
        <v>151</v>
      </c>
      <c r="AU374" s="15" t="s">
        <v>86</v>
      </c>
    </row>
    <row r="375" spans="2:65" s="11" customFormat="1" ht="25.9" customHeight="1">
      <c r="B375" s="113"/>
      <c r="D375" s="114" t="s">
        <v>75</v>
      </c>
      <c r="E375" s="115" t="s">
        <v>862</v>
      </c>
      <c r="F375" s="115" t="s">
        <v>863</v>
      </c>
      <c r="I375" s="116"/>
      <c r="J375" s="117">
        <f>BK375</f>
        <v>0</v>
      </c>
      <c r="L375" s="113"/>
      <c r="M375" s="118"/>
      <c r="P375" s="119">
        <f>P376</f>
        <v>0</v>
      </c>
      <c r="R375" s="119">
        <f>R376</f>
        <v>0</v>
      </c>
      <c r="T375" s="120">
        <f>T376</f>
        <v>0</v>
      </c>
      <c r="AR375" s="114" t="s">
        <v>157</v>
      </c>
      <c r="AT375" s="121" t="s">
        <v>75</v>
      </c>
      <c r="AU375" s="121" t="s">
        <v>76</v>
      </c>
      <c r="AY375" s="114" t="s">
        <v>141</v>
      </c>
      <c r="BK375" s="122">
        <f>BK376</f>
        <v>0</v>
      </c>
    </row>
    <row r="376" spans="2:65" s="11" customFormat="1" ht="22.9" customHeight="1">
      <c r="B376" s="113"/>
      <c r="D376" s="114" t="s">
        <v>75</v>
      </c>
      <c r="E376" s="123" t="s">
        <v>864</v>
      </c>
      <c r="F376" s="123" t="s">
        <v>865</v>
      </c>
      <c r="I376" s="116"/>
      <c r="J376" s="124">
        <f>BK376</f>
        <v>0</v>
      </c>
      <c r="L376" s="113"/>
      <c r="M376" s="118"/>
      <c r="P376" s="119">
        <f>SUM(P377:P378)</f>
        <v>0</v>
      </c>
      <c r="R376" s="119">
        <f>SUM(R377:R378)</f>
        <v>0</v>
      </c>
      <c r="T376" s="120">
        <f>SUM(T377:T378)</f>
        <v>0</v>
      </c>
      <c r="AR376" s="114" t="s">
        <v>157</v>
      </c>
      <c r="AT376" s="121" t="s">
        <v>75</v>
      </c>
      <c r="AU376" s="121" t="s">
        <v>84</v>
      </c>
      <c r="AY376" s="114" t="s">
        <v>141</v>
      </c>
      <c r="BK376" s="122">
        <f>SUM(BK377:BK378)</f>
        <v>0</v>
      </c>
    </row>
    <row r="377" spans="2:65" s="1" customFormat="1" ht="16.5" customHeight="1">
      <c r="B377" s="125"/>
      <c r="C377" s="126" t="s">
        <v>866</v>
      </c>
      <c r="D377" s="126" t="s">
        <v>144</v>
      </c>
      <c r="E377" s="127" t="s">
        <v>867</v>
      </c>
      <c r="F377" s="128" t="s">
        <v>868</v>
      </c>
      <c r="G377" s="129" t="s">
        <v>165</v>
      </c>
      <c r="H377" s="130">
        <v>1</v>
      </c>
      <c r="I377" s="131"/>
      <c r="J377" s="132">
        <f>ROUND(I377*H377,2)</f>
        <v>0</v>
      </c>
      <c r="K377" s="128" t="s">
        <v>148</v>
      </c>
      <c r="L377" s="30"/>
      <c r="M377" s="133" t="s">
        <v>3</v>
      </c>
      <c r="N377" s="134" t="s">
        <v>47</v>
      </c>
      <c r="P377" s="135">
        <f>O377*H377</f>
        <v>0</v>
      </c>
      <c r="Q377" s="135">
        <v>0</v>
      </c>
      <c r="R377" s="135">
        <f>Q377*H377</f>
        <v>0</v>
      </c>
      <c r="S377" s="135">
        <v>0</v>
      </c>
      <c r="T377" s="136">
        <f>S377*H377</f>
        <v>0</v>
      </c>
      <c r="AR377" s="137" t="s">
        <v>869</v>
      </c>
      <c r="AT377" s="137" t="s">
        <v>144</v>
      </c>
      <c r="AU377" s="137" t="s">
        <v>86</v>
      </c>
      <c r="AY377" s="15" t="s">
        <v>141</v>
      </c>
      <c r="BE377" s="138">
        <f>IF(N377="základní",J377,0)</f>
        <v>0</v>
      </c>
      <c r="BF377" s="138">
        <f>IF(N377="snížená",J377,0)</f>
        <v>0</v>
      </c>
      <c r="BG377" s="138">
        <f>IF(N377="zákl. přenesená",J377,0)</f>
        <v>0</v>
      </c>
      <c r="BH377" s="138">
        <f>IF(N377="sníž. přenesená",J377,0)</f>
        <v>0</v>
      </c>
      <c r="BI377" s="138">
        <f>IF(N377="nulová",J377,0)</f>
        <v>0</v>
      </c>
      <c r="BJ377" s="15" t="s">
        <v>84</v>
      </c>
      <c r="BK377" s="138">
        <f>ROUND(I377*H377,2)</f>
        <v>0</v>
      </c>
      <c r="BL377" s="15" t="s">
        <v>869</v>
      </c>
      <c r="BM377" s="137" t="s">
        <v>1032</v>
      </c>
    </row>
    <row r="378" spans="2:65" s="1" customFormat="1">
      <c r="B378" s="30"/>
      <c r="D378" s="139" t="s">
        <v>151</v>
      </c>
      <c r="F378" s="140" t="s">
        <v>871</v>
      </c>
      <c r="I378" s="141"/>
      <c r="L378" s="30"/>
      <c r="M378" s="161"/>
      <c r="N378" s="162"/>
      <c r="O378" s="162"/>
      <c r="P378" s="162"/>
      <c r="Q378" s="162"/>
      <c r="R378" s="162"/>
      <c r="S378" s="162"/>
      <c r="T378" s="163"/>
      <c r="AT378" s="15" t="s">
        <v>151</v>
      </c>
      <c r="AU378" s="15" t="s">
        <v>86</v>
      </c>
    </row>
    <row r="379" spans="2:65" s="1" customFormat="1" ht="6.95" customHeight="1">
      <c r="B379" s="39"/>
      <c r="C379" s="40"/>
      <c r="D379" s="40"/>
      <c r="E379" s="40"/>
      <c r="F379" s="40"/>
      <c r="G379" s="40"/>
      <c r="H379" s="40"/>
      <c r="I379" s="40"/>
      <c r="J379" s="40"/>
      <c r="K379" s="40"/>
      <c r="L379" s="30"/>
    </row>
  </sheetData>
  <autoFilter ref="C103:K378"/>
  <mergeCells count="9">
    <mergeCell ref="E50:H50"/>
    <mergeCell ref="E94:H94"/>
    <mergeCell ref="E96:H96"/>
    <mergeCell ref="L2:V2"/>
    <mergeCell ref="E7:H7"/>
    <mergeCell ref="E9:H9"/>
    <mergeCell ref="E18:H18"/>
    <mergeCell ref="E27:H27"/>
    <mergeCell ref="E48:H48"/>
  </mergeCells>
  <hyperlinks>
    <hyperlink ref="F108" r:id="rId1"/>
    <hyperlink ref="F110" r:id="rId2"/>
    <hyperlink ref="F112" r:id="rId3"/>
    <hyperlink ref="F114" r:id="rId4"/>
    <hyperlink ref="F117" r:id="rId5"/>
    <hyperlink ref="F119" r:id="rId6"/>
    <hyperlink ref="F124" r:id="rId7"/>
    <hyperlink ref="F126" r:id="rId8"/>
    <hyperlink ref="F128" r:id="rId9"/>
    <hyperlink ref="F130" r:id="rId10"/>
    <hyperlink ref="F132" r:id="rId11"/>
    <hyperlink ref="F135" r:id="rId12"/>
    <hyperlink ref="F137" r:id="rId13"/>
    <hyperlink ref="F139" r:id="rId14"/>
    <hyperlink ref="F141" r:id="rId15"/>
    <hyperlink ref="F143" r:id="rId16"/>
    <hyperlink ref="F146" r:id="rId17"/>
    <hyperlink ref="F150" r:id="rId18"/>
    <hyperlink ref="F152" r:id="rId19"/>
    <hyperlink ref="F154" r:id="rId20"/>
    <hyperlink ref="F156" r:id="rId21"/>
    <hyperlink ref="F158" r:id="rId22"/>
    <hyperlink ref="F160" r:id="rId23"/>
    <hyperlink ref="F162" r:id="rId24"/>
    <hyperlink ref="F165" r:id="rId25"/>
    <hyperlink ref="F167" r:id="rId26"/>
    <hyperlink ref="F171" r:id="rId27"/>
    <hyperlink ref="F174" r:id="rId28"/>
    <hyperlink ref="F177" r:id="rId29"/>
    <hyperlink ref="F180" r:id="rId30"/>
    <hyperlink ref="F185" r:id="rId31"/>
    <hyperlink ref="F188" r:id="rId32"/>
    <hyperlink ref="F191" r:id="rId33"/>
    <hyperlink ref="F194" r:id="rId34"/>
    <hyperlink ref="F198" r:id="rId35"/>
    <hyperlink ref="F200" r:id="rId36"/>
    <hyperlink ref="F202" r:id="rId37"/>
    <hyperlink ref="F204" r:id="rId38"/>
    <hyperlink ref="F206" r:id="rId39"/>
    <hyperlink ref="F209" r:id="rId40"/>
    <hyperlink ref="F211" r:id="rId41"/>
    <hyperlink ref="F214" r:id="rId42"/>
    <hyperlink ref="F217" r:id="rId43"/>
    <hyperlink ref="F220" r:id="rId44"/>
    <hyperlink ref="F224" r:id="rId45"/>
    <hyperlink ref="F228" r:id="rId46"/>
    <hyperlink ref="F232" r:id="rId47"/>
    <hyperlink ref="F236" r:id="rId48"/>
    <hyperlink ref="F238" r:id="rId49"/>
    <hyperlink ref="F240" r:id="rId50"/>
    <hyperlink ref="F243" r:id="rId51"/>
    <hyperlink ref="F246" r:id="rId52"/>
    <hyperlink ref="F249" r:id="rId53"/>
    <hyperlink ref="F252" r:id="rId54"/>
    <hyperlink ref="F254" r:id="rId55"/>
    <hyperlink ref="F257" r:id="rId56"/>
    <hyperlink ref="F261" r:id="rId57"/>
    <hyperlink ref="F265" r:id="rId58"/>
    <hyperlink ref="F268" r:id="rId59"/>
    <hyperlink ref="F271" r:id="rId60"/>
    <hyperlink ref="F274" r:id="rId61"/>
    <hyperlink ref="F277" r:id="rId62"/>
    <hyperlink ref="F280" r:id="rId63"/>
    <hyperlink ref="F283" r:id="rId64"/>
    <hyperlink ref="F285" r:id="rId65"/>
    <hyperlink ref="F287" r:id="rId66"/>
    <hyperlink ref="F291" r:id="rId67"/>
    <hyperlink ref="F293" r:id="rId68"/>
    <hyperlink ref="F295" r:id="rId69"/>
    <hyperlink ref="F297" r:id="rId70"/>
    <hyperlink ref="F299" r:id="rId71"/>
    <hyperlink ref="F303" r:id="rId72"/>
    <hyperlink ref="F305" r:id="rId73"/>
    <hyperlink ref="F307" r:id="rId74"/>
    <hyperlink ref="F309" r:id="rId75"/>
    <hyperlink ref="F313" r:id="rId76"/>
    <hyperlink ref="F317" r:id="rId77"/>
    <hyperlink ref="F319" r:id="rId78"/>
    <hyperlink ref="F321" r:id="rId79"/>
    <hyperlink ref="F324" r:id="rId80"/>
    <hyperlink ref="F326" r:id="rId81"/>
    <hyperlink ref="F329" r:id="rId82"/>
    <hyperlink ref="F331" r:id="rId83"/>
    <hyperlink ref="F335" r:id="rId84"/>
    <hyperlink ref="F339" r:id="rId85"/>
    <hyperlink ref="F341" r:id="rId86"/>
    <hyperlink ref="F344" r:id="rId87"/>
    <hyperlink ref="F346" r:id="rId88"/>
    <hyperlink ref="F348" r:id="rId89"/>
    <hyperlink ref="F351" r:id="rId90"/>
    <hyperlink ref="F354" r:id="rId91"/>
    <hyperlink ref="F356" r:id="rId92"/>
    <hyperlink ref="F358" r:id="rId93"/>
    <hyperlink ref="F360" r:id="rId94"/>
    <hyperlink ref="F362" r:id="rId95"/>
    <hyperlink ref="F364" r:id="rId96"/>
    <hyperlink ref="F366" r:id="rId97"/>
    <hyperlink ref="F368" r:id="rId98"/>
    <hyperlink ref="F370" r:id="rId99"/>
    <hyperlink ref="F372" r:id="rId100"/>
    <hyperlink ref="F374" r:id="rId101"/>
    <hyperlink ref="F378" r:id="rId10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8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 t="s">
        <v>6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92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93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8" t="str">
        <f>'Rekapitulace stavby'!K6</f>
        <v>Střední odborná škola Plasy</v>
      </c>
      <c r="F7" s="289"/>
      <c r="G7" s="289"/>
      <c r="H7" s="289"/>
      <c r="L7" s="18"/>
    </row>
    <row r="8" spans="2:46" s="1" customFormat="1" ht="12" customHeight="1">
      <c r="B8" s="30"/>
      <c r="D8" s="25" t="s">
        <v>94</v>
      </c>
      <c r="L8" s="30"/>
    </row>
    <row r="9" spans="2:46" s="1" customFormat="1" ht="16.5" customHeight="1">
      <c r="B9" s="30"/>
      <c r="E9" s="260" t="s">
        <v>1033</v>
      </c>
      <c r="F9" s="287"/>
      <c r="G9" s="287"/>
      <c r="H9" s="287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7" t="str">
        <f>'Rekapitulace stavby'!AN8</f>
        <v>21. 3. 2025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customHeight="1">
      <c r="B15" s="30"/>
      <c r="E15" s="23" t="s">
        <v>96</v>
      </c>
      <c r="I15" s="25" t="s">
        <v>29</v>
      </c>
      <c r="J15" s="23" t="s">
        <v>30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31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90" t="str">
        <f>'Rekapitulace stavby'!E14</f>
        <v>Vyplň údaj</v>
      </c>
      <c r="F18" s="279"/>
      <c r="G18" s="279"/>
      <c r="H18" s="279"/>
      <c r="I18" s="25" t="s">
        <v>29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33</v>
      </c>
      <c r="I20" s="25" t="s">
        <v>26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29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customHeight="1">
      <c r="B24" s="30"/>
      <c r="E24" s="23" t="s">
        <v>38</v>
      </c>
      <c r="I24" s="25" t="s">
        <v>29</v>
      </c>
      <c r="J24" s="23" t="s">
        <v>39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40</v>
      </c>
      <c r="L26" s="30"/>
    </row>
    <row r="27" spans="2:12" s="7" customFormat="1" ht="16.5" customHeight="1">
      <c r="B27" s="84"/>
      <c r="E27" s="283" t="s">
        <v>3</v>
      </c>
      <c r="F27" s="283"/>
      <c r="G27" s="283"/>
      <c r="H27" s="28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42</v>
      </c>
      <c r="J30" s="61">
        <f>ROUND(J103,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customHeight="1">
      <c r="B33" s="30"/>
      <c r="D33" s="50" t="s">
        <v>46</v>
      </c>
      <c r="E33" s="25" t="s">
        <v>47</v>
      </c>
      <c r="F33" s="86">
        <f>ROUND((SUM(BE103:BE383)),  2)</f>
        <v>0</v>
      </c>
      <c r="I33" s="87">
        <v>0.21</v>
      </c>
      <c r="J33" s="86">
        <f>ROUND(((SUM(BE103:BE383))*I33),  2)</f>
        <v>0</v>
      </c>
      <c r="L33" s="30"/>
    </row>
    <row r="34" spans="2:12" s="1" customFormat="1" ht="14.45" customHeight="1">
      <c r="B34" s="30"/>
      <c r="E34" s="25" t="s">
        <v>48</v>
      </c>
      <c r="F34" s="86">
        <f>ROUND((SUM(BF103:BF383)),  2)</f>
        <v>0</v>
      </c>
      <c r="I34" s="87">
        <v>0.12</v>
      </c>
      <c r="J34" s="86">
        <f>ROUND(((SUM(BF103:BF383))*I34),  2)</f>
        <v>0</v>
      </c>
      <c r="L34" s="30"/>
    </row>
    <row r="35" spans="2:12" s="1" customFormat="1" ht="14.45" hidden="1" customHeight="1">
      <c r="B35" s="30"/>
      <c r="E35" s="25" t="s">
        <v>49</v>
      </c>
      <c r="F35" s="86">
        <f>ROUND((SUM(BG103:BG383)),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50</v>
      </c>
      <c r="F36" s="86">
        <f>ROUND((SUM(BH103:BH383)),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51</v>
      </c>
      <c r="F37" s="86">
        <f>ROUND((SUM(BI103:BI383)),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97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8" t="str">
        <f>E7</f>
        <v>Střední odborná škola Plasy</v>
      </c>
      <c r="F48" s="289"/>
      <c r="G48" s="289"/>
      <c r="H48" s="289"/>
      <c r="L48" s="30"/>
    </row>
    <row r="49" spans="2:47" s="1" customFormat="1" ht="12" customHeight="1">
      <c r="B49" s="30"/>
      <c r="C49" s="25" t="s">
        <v>94</v>
      </c>
      <c r="L49" s="30"/>
    </row>
    <row r="50" spans="2:47" s="1" customFormat="1" ht="16.5" customHeight="1">
      <c r="B50" s="30"/>
      <c r="E50" s="260" t="str">
        <f>E9</f>
        <v>14_2025_03 - 3.NP</v>
      </c>
      <c r="F50" s="287"/>
      <c r="G50" s="287"/>
      <c r="H50" s="287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Plasy </v>
      </c>
      <c r="I52" s="25" t="s">
        <v>23</v>
      </c>
      <c r="J52" s="47" t="str">
        <f>IF(J12="","",J12)</f>
        <v>21. 3. 2025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25</v>
      </c>
      <c r="F54" s="23" t="str">
        <f>E15</f>
        <v xml:space="preserve">Střední odborné učiliště Plasy </v>
      </c>
      <c r="I54" s="25" t="s">
        <v>33</v>
      </c>
      <c r="J54" s="28" t="str">
        <f>E21</f>
        <v xml:space="preserve"> </v>
      </c>
      <c r="L54" s="30"/>
    </row>
    <row r="55" spans="2:47" s="1" customFormat="1" ht="25.7" customHeight="1">
      <c r="B55" s="30"/>
      <c r="C55" s="25" t="s">
        <v>31</v>
      </c>
      <c r="F55" s="23" t="str">
        <f>IF(E18="","",E18)</f>
        <v>Vyplň údaj</v>
      </c>
      <c r="I55" s="25" t="s">
        <v>36</v>
      </c>
      <c r="J55" s="28" t="str">
        <f>E24</f>
        <v>Bc. Monika Zemanová, DiS.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98</v>
      </c>
      <c r="D57" s="88"/>
      <c r="E57" s="88"/>
      <c r="F57" s="88"/>
      <c r="G57" s="88"/>
      <c r="H57" s="88"/>
      <c r="I57" s="88"/>
      <c r="J57" s="95" t="s">
        <v>99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74</v>
      </c>
      <c r="J59" s="61">
        <f>J103</f>
        <v>0</v>
      </c>
      <c r="L59" s="30"/>
      <c r="AU59" s="15" t="s">
        <v>100</v>
      </c>
    </row>
    <row r="60" spans="2:47" s="8" customFormat="1" ht="24.95" customHeight="1">
      <c r="B60" s="97"/>
      <c r="D60" s="98" t="s">
        <v>101</v>
      </c>
      <c r="E60" s="99"/>
      <c r="F60" s="99"/>
      <c r="G60" s="99"/>
      <c r="H60" s="99"/>
      <c r="I60" s="99"/>
      <c r="J60" s="100">
        <f>J104</f>
        <v>0</v>
      </c>
      <c r="L60" s="97"/>
    </row>
    <row r="61" spans="2:47" s="9" customFormat="1" ht="19.899999999999999" customHeight="1">
      <c r="B61" s="101"/>
      <c r="D61" s="102" t="s">
        <v>102</v>
      </c>
      <c r="E61" s="103"/>
      <c r="F61" s="103"/>
      <c r="G61" s="103"/>
      <c r="H61" s="103"/>
      <c r="I61" s="103"/>
      <c r="J61" s="104">
        <f>J105</f>
        <v>0</v>
      </c>
      <c r="L61" s="101"/>
    </row>
    <row r="62" spans="2:47" s="9" customFormat="1" ht="19.899999999999999" customHeight="1">
      <c r="B62" s="101"/>
      <c r="D62" s="102" t="s">
        <v>103</v>
      </c>
      <c r="E62" s="103"/>
      <c r="F62" s="103"/>
      <c r="G62" s="103"/>
      <c r="H62" s="103"/>
      <c r="I62" s="103"/>
      <c r="J62" s="104">
        <f>J114</f>
        <v>0</v>
      </c>
      <c r="L62" s="101"/>
    </row>
    <row r="63" spans="2:47" s="9" customFormat="1" ht="19.899999999999999" customHeight="1">
      <c r="B63" s="101"/>
      <c r="D63" s="102" t="s">
        <v>104</v>
      </c>
      <c r="E63" s="103"/>
      <c r="F63" s="103"/>
      <c r="G63" s="103"/>
      <c r="H63" s="103"/>
      <c r="I63" s="103"/>
      <c r="J63" s="104">
        <f>J121</f>
        <v>0</v>
      </c>
      <c r="L63" s="101"/>
    </row>
    <row r="64" spans="2:47" s="9" customFormat="1" ht="19.899999999999999" customHeight="1">
      <c r="B64" s="101"/>
      <c r="D64" s="102" t="s">
        <v>105</v>
      </c>
      <c r="E64" s="103"/>
      <c r="F64" s="103"/>
      <c r="G64" s="103"/>
      <c r="H64" s="103"/>
      <c r="I64" s="103"/>
      <c r="J64" s="104">
        <f>J132</f>
        <v>0</v>
      </c>
      <c r="L64" s="101"/>
    </row>
    <row r="65" spans="2:12" s="9" customFormat="1" ht="19.899999999999999" customHeight="1">
      <c r="B65" s="101"/>
      <c r="D65" s="102" t="s">
        <v>106</v>
      </c>
      <c r="E65" s="103"/>
      <c r="F65" s="103"/>
      <c r="G65" s="103"/>
      <c r="H65" s="103"/>
      <c r="I65" s="103"/>
      <c r="J65" s="104">
        <f>J143</f>
        <v>0</v>
      </c>
      <c r="L65" s="101"/>
    </row>
    <row r="66" spans="2:12" s="8" customFormat="1" ht="24.95" customHeight="1">
      <c r="B66" s="97"/>
      <c r="D66" s="98" t="s">
        <v>107</v>
      </c>
      <c r="E66" s="99"/>
      <c r="F66" s="99"/>
      <c r="G66" s="99"/>
      <c r="H66" s="99"/>
      <c r="I66" s="99"/>
      <c r="J66" s="100">
        <f>J146</f>
        <v>0</v>
      </c>
      <c r="L66" s="97"/>
    </row>
    <row r="67" spans="2:12" s="9" customFormat="1" ht="19.899999999999999" customHeight="1">
      <c r="B67" s="101"/>
      <c r="D67" s="102" t="s">
        <v>108</v>
      </c>
      <c r="E67" s="103"/>
      <c r="F67" s="103"/>
      <c r="G67" s="103"/>
      <c r="H67" s="103"/>
      <c r="I67" s="103"/>
      <c r="J67" s="104">
        <f>J147</f>
        <v>0</v>
      </c>
      <c r="L67" s="101"/>
    </row>
    <row r="68" spans="2:12" s="9" customFormat="1" ht="19.899999999999999" customHeight="1">
      <c r="B68" s="101"/>
      <c r="D68" s="102" t="s">
        <v>109</v>
      </c>
      <c r="E68" s="103"/>
      <c r="F68" s="103"/>
      <c r="G68" s="103"/>
      <c r="H68" s="103"/>
      <c r="I68" s="103"/>
      <c r="J68" s="104">
        <f>J162</f>
        <v>0</v>
      </c>
      <c r="L68" s="101"/>
    </row>
    <row r="69" spans="2:12" s="9" customFormat="1" ht="19.899999999999999" customHeight="1">
      <c r="B69" s="101"/>
      <c r="D69" s="102" t="s">
        <v>110</v>
      </c>
      <c r="E69" s="103"/>
      <c r="F69" s="103"/>
      <c r="G69" s="103"/>
      <c r="H69" s="103"/>
      <c r="I69" s="103"/>
      <c r="J69" s="104">
        <f>J199</f>
        <v>0</v>
      </c>
      <c r="L69" s="101"/>
    </row>
    <row r="70" spans="2:12" s="9" customFormat="1" ht="19.899999999999999" customHeight="1">
      <c r="B70" s="101"/>
      <c r="D70" s="102" t="s">
        <v>111</v>
      </c>
      <c r="E70" s="103"/>
      <c r="F70" s="103"/>
      <c r="G70" s="103"/>
      <c r="H70" s="103"/>
      <c r="I70" s="103"/>
      <c r="J70" s="104">
        <f>J210</f>
        <v>0</v>
      </c>
      <c r="L70" s="101"/>
    </row>
    <row r="71" spans="2:12" s="9" customFormat="1" ht="19.899999999999999" customHeight="1">
      <c r="B71" s="101"/>
      <c r="D71" s="102" t="s">
        <v>112</v>
      </c>
      <c r="E71" s="103"/>
      <c r="F71" s="103"/>
      <c r="G71" s="103"/>
      <c r="H71" s="103"/>
      <c r="I71" s="103"/>
      <c r="J71" s="104">
        <f>J221</f>
        <v>0</v>
      </c>
      <c r="L71" s="101"/>
    </row>
    <row r="72" spans="2:12" s="9" customFormat="1" ht="19.899999999999999" customHeight="1">
      <c r="B72" s="101"/>
      <c r="D72" s="102" t="s">
        <v>113</v>
      </c>
      <c r="E72" s="103"/>
      <c r="F72" s="103"/>
      <c r="G72" s="103"/>
      <c r="H72" s="103"/>
      <c r="I72" s="103"/>
      <c r="J72" s="104">
        <f>J233</f>
        <v>0</v>
      </c>
      <c r="L72" s="101"/>
    </row>
    <row r="73" spans="2:12" s="9" customFormat="1" ht="19.899999999999999" customHeight="1">
      <c r="B73" s="101"/>
      <c r="D73" s="102" t="s">
        <v>114</v>
      </c>
      <c r="E73" s="103"/>
      <c r="F73" s="103"/>
      <c r="G73" s="103"/>
      <c r="H73" s="103"/>
      <c r="I73" s="103"/>
      <c r="J73" s="104">
        <f>J237</f>
        <v>0</v>
      </c>
      <c r="L73" s="101"/>
    </row>
    <row r="74" spans="2:12" s="9" customFormat="1" ht="19.899999999999999" customHeight="1">
      <c r="B74" s="101"/>
      <c r="D74" s="102" t="s">
        <v>115</v>
      </c>
      <c r="E74" s="103"/>
      <c r="F74" s="103"/>
      <c r="G74" s="103"/>
      <c r="H74" s="103"/>
      <c r="I74" s="103"/>
      <c r="J74" s="104">
        <f>J258</f>
        <v>0</v>
      </c>
      <c r="L74" s="101"/>
    </row>
    <row r="75" spans="2:12" s="9" customFormat="1" ht="19.899999999999999" customHeight="1">
      <c r="B75" s="101"/>
      <c r="D75" s="102" t="s">
        <v>116</v>
      </c>
      <c r="E75" s="103"/>
      <c r="F75" s="103"/>
      <c r="G75" s="103"/>
      <c r="H75" s="103"/>
      <c r="I75" s="103"/>
      <c r="J75" s="104">
        <f>J281</f>
        <v>0</v>
      </c>
      <c r="L75" s="101"/>
    </row>
    <row r="76" spans="2:12" s="9" customFormat="1" ht="19.899999999999999" customHeight="1">
      <c r="B76" s="101"/>
      <c r="D76" s="102" t="s">
        <v>117</v>
      </c>
      <c r="E76" s="103"/>
      <c r="F76" s="103"/>
      <c r="G76" s="103"/>
      <c r="H76" s="103"/>
      <c r="I76" s="103"/>
      <c r="J76" s="104">
        <f>J284</f>
        <v>0</v>
      </c>
      <c r="L76" s="101"/>
    </row>
    <row r="77" spans="2:12" s="9" customFormat="1" ht="19.899999999999999" customHeight="1">
      <c r="B77" s="101"/>
      <c r="D77" s="102" t="s">
        <v>118</v>
      </c>
      <c r="E77" s="103"/>
      <c r="F77" s="103"/>
      <c r="G77" s="103"/>
      <c r="H77" s="103"/>
      <c r="I77" s="103"/>
      <c r="J77" s="104">
        <f>J309</f>
        <v>0</v>
      </c>
      <c r="L77" s="101"/>
    </row>
    <row r="78" spans="2:12" s="9" customFormat="1" ht="19.899999999999999" customHeight="1">
      <c r="B78" s="101"/>
      <c r="D78" s="102" t="s">
        <v>119</v>
      </c>
      <c r="E78" s="103"/>
      <c r="F78" s="103"/>
      <c r="G78" s="103"/>
      <c r="H78" s="103"/>
      <c r="I78" s="103"/>
      <c r="J78" s="104">
        <f>J334</f>
        <v>0</v>
      </c>
      <c r="L78" s="101"/>
    </row>
    <row r="79" spans="2:12" s="9" customFormat="1" ht="19.899999999999999" customHeight="1">
      <c r="B79" s="101"/>
      <c r="D79" s="102" t="s">
        <v>120</v>
      </c>
      <c r="E79" s="103"/>
      <c r="F79" s="103"/>
      <c r="G79" s="103"/>
      <c r="H79" s="103"/>
      <c r="I79" s="103"/>
      <c r="J79" s="104">
        <f>J339</f>
        <v>0</v>
      </c>
      <c r="L79" s="101"/>
    </row>
    <row r="80" spans="2:12" s="8" customFormat="1" ht="24.95" customHeight="1">
      <c r="B80" s="97"/>
      <c r="D80" s="98" t="s">
        <v>122</v>
      </c>
      <c r="E80" s="99"/>
      <c r="F80" s="99"/>
      <c r="G80" s="99"/>
      <c r="H80" s="99"/>
      <c r="I80" s="99"/>
      <c r="J80" s="100">
        <f>J354</f>
        <v>0</v>
      </c>
      <c r="L80" s="97"/>
    </row>
    <row r="81" spans="2:12" s="9" customFormat="1" ht="19.899999999999999" customHeight="1">
      <c r="B81" s="101"/>
      <c r="D81" s="102" t="s">
        <v>123</v>
      </c>
      <c r="E81" s="103"/>
      <c r="F81" s="103"/>
      <c r="G81" s="103"/>
      <c r="H81" s="103"/>
      <c r="I81" s="103"/>
      <c r="J81" s="104">
        <f>J357</f>
        <v>0</v>
      </c>
      <c r="L81" s="101"/>
    </row>
    <row r="82" spans="2:12" s="8" customFormat="1" ht="24.95" customHeight="1">
      <c r="B82" s="97"/>
      <c r="D82" s="98" t="s">
        <v>124</v>
      </c>
      <c r="E82" s="99"/>
      <c r="F82" s="99"/>
      <c r="G82" s="99"/>
      <c r="H82" s="99"/>
      <c r="I82" s="99"/>
      <c r="J82" s="100">
        <f>J380</f>
        <v>0</v>
      </c>
      <c r="L82" s="97"/>
    </row>
    <row r="83" spans="2:12" s="9" customFormat="1" ht="19.899999999999999" customHeight="1">
      <c r="B83" s="101"/>
      <c r="D83" s="102" t="s">
        <v>125</v>
      </c>
      <c r="E83" s="103"/>
      <c r="F83" s="103"/>
      <c r="G83" s="103"/>
      <c r="H83" s="103"/>
      <c r="I83" s="103"/>
      <c r="J83" s="104">
        <f>J381</f>
        <v>0</v>
      </c>
      <c r="L83" s="101"/>
    </row>
    <row r="84" spans="2:12" s="1" customFormat="1" ht="21.75" customHeight="1">
      <c r="B84" s="30"/>
      <c r="L84" s="30"/>
    </row>
    <row r="85" spans="2:12" s="1" customFormat="1" ht="6.95" customHeight="1"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30"/>
    </row>
    <row r="89" spans="2:12" s="1" customFormat="1" ht="6.95" customHeight="1"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30"/>
    </row>
    <row r="90" spans="2:12" s="1" customFormat="1" ht="24.95" customHeight="1">
      <c r="B90" s="30"/>
      <c r="C90" s="19" t="s">
        <v>126</v>
      </c>
      <c r="L90" s="30"/>
    </row>
    <row r="91" spans="2:12" s="1" customFormat="1" ht="6.95" customHeight="1">
      <c r="B91" s="30"/>
      <c r="L91" s="30"/>
    </row>
    <row r="92" spans="2:12" s="1" customFormat="1" ht="12" customHeight="1">
      <c r="B92" s="30"/>
      <c r="C92" s="25" t="s">
        <v>17</v>
      </c>
      <c r="L92" s="30"/>
    </row>
    <row r="93" spans="2:12" s="1" customFormat="1" ht="16.5" customHeight="1">
      <c r="B93" s="30"/>
      <c r="E93" s="288" t="str">
        <f>E7</f>
        <v>Střední odborná škola Plasy</v>
      </c>
      <c r="F93" s="289"/>
      <c r="G93" s="289"/>
      <c r="H93" s="289"/>
      <c r="L93" s="30"/>
    </row>
    <row r="94" spans="2:12" s="1" customFormat="1" ht="12" customHeight="1">
      <c r="B94" s="30"/>
      <c r="C94" s="25" t="s">
        <v>94</v>
      </c>
      <c r="L94" s="30"/>
    </row>
    <row r="95" spans="2:12" s="1" customFormat="1" ht="16.5" customHeight="1">
      <c r="B95" s="30"/>
      <c r="E95" s="260" t="str">
        <f>E9</f>
        <v>14_2025_03 - 3.NP</v>
      </c>
      <c r="F95" s="287"/>
      <c r="G95" s="287"/>
      <c r="H95" s="287"/>
      <c r="L95" s="30"/>
    </row>
    <row r="96" spans="2:12" s="1" customFormat="1" ht="6.95" customHeight="1">
      <c r="B96" s="30"/>
      <c r="L96" s="30"/>
    </row>
    <row r="97" spans="2:65" s="1" customFormat="1" ht="12" customHeight="1">
      <c r="B97" s="30"/>
      <c r="C97" s="25" t="s">
        <v>21</v>
      </c>
      <c r="F97" s="23" t="str">
        <f>F12</f>
        <v xml:space="preserve">Plasy </v>
      </c>
      <c r="I97" s="25" t="s">
        <v>23</v>
      </c>
      <c r="J97" s="47" t="str">
        <f>IF(J12="","",J12)</f>
        <v>21. 3. 2025</v>
      </c>
      <c r="L97" s="30"/>
    </row>
    <row r="98" spans="2:65" s="1" customFormat="1" ht="6.95" customHeight="1">
      <c r="B98" s="30"/>
      <c r="L98" s="30"/>
    </row>
    <row r="99" spans="2:65" s="1" customFormat="1" ht="15.2" customHeight="1">
      <c r="B99" s="30"/>
      <c r="C99" s="25" t="s">
        <v>25</v>
      </c>
      <c r="F99" s="23" t="str">
        <f>E15</f>
        <v xml:space="preserve">Střední odborné učiliště Plasy </v>
      </c>
      <c r="I99" s="25" t="s">
        <v>33</v>
      </c>
      <c r="J99" s="28" t="str">
        <f>E21</f>
        <v xml:space="preserve"> </v>
      </c>
      <c r="L99" s="30"/>
    </row>
    <row r="100" spans="2:65" s="1" customFormat="1" ht="25.7" customHeight="1">
      <c r="B100" s="30"/>
      <c r="C100" s="25" t="s">
        <v>31</v>
      </c>
      <c r="F100" s="23" t="str">
        <f>IF(E18="","",E18)</f>
        <v>Vyplň údaj</v>
      </c>
      <c r="I100" s="25" t="s">
        <v>36</v>
      </c>
      <c r="J100" s="28" t="str">
        <f>E24</f>
        <v>Bc. Monika Zemanová, DiS.</v>
      </c>
      <c r="L100" s="30"/>
    </row>
    <row r="101" spans="2:65" s="1" customFormat="1" ht="10.35" customHeight="1">
      <c r="B101" s="30"/>
      <c r="L101" s="30"/>
    </row>
    <row r="102" spans="2:65" s="10" customFormat="1" ht="29.25" customHeight="1">
      <c r="B102" s="105"/>
      <c r="C102" s="106" t="s">
        <v>127</v>
      </c>
      <c r="D102" s="107" t="s">
        <v>61</v>
      </c>
      <c r="E102" s="107" t="s">
        <v>57</v>
      </c>
      <c r="F102" s="107" t="s">
        <v>58</v>
      </c>
      <c r="G102" s="107" t="s">
        <v>128</v>
      </c>
      <c r="H102" s="107" t="s">
        <v>129</v>
      </c>
      <c r="I102" s="107" t="s">
        <v>130</v>
      </c>
      <c r="J102" s="107" t="s">
        <v>99</v>
      </c>
      <c r="K102" s="108" t="s">
        <v>131</v>
      </c>
      <c r="L102" s="105"/>
      <c r="M102" s="54" t="s">
        <v>3</v>
      </c>
      <c r="N102" s="55" t="s">
        <v>46</v>
      </c>
      <c r="O102" s="55" t="s">
        <v>132</v>
      </c>
      <c r="P102" s="55" t="s">
        <v>133</v>
      </c>
      <c r="Q102" s="55" t="s">
        <v>134</v>
      </c>
      <c r="R102" s="55" t="s">
        <v>135</v>
      </c>
      <c r="S102" s="55" t="s">
        <v>136</v>
      </c>
      <c r="T102" s="56" t="s">
        <v>137</v>
      </c>
    </row>
    <row r="103" spans="2:65" s="1" customFormat="1" ht="22.9" customHeight="1">
      <c r="B103" s="30"/>
      <c r="C103" s="59" t="s">
        <v>138</v>
      </c>
      <c r="J103" s="109">
        <f>BK103</f>
        <v>0</v>
      </c>
      <c r="L103" s="30"/>
      <c r="M103" s="57"/>
      <c r="N103" s="48"/>
      <c r="O103" s="48"/>
      <c r="P103" s="110">
        <f>P104+P146+P354+P380</f>
        <v>0</v>
      </c>
      <c r="Q103" s="48"/>
      <c r="R103" s="110">
        <f>R104+R146+R354+R380</f>
        <v>11.364380160000001</v>
      </c>
      <c r="S103" s="48"/>
      <c r="T103" s="111">
        <f>T104+T146+T354+T380</f>
        <v>11.512983999999999</v>
      </c>
      <c r="AT103" s="15" t="s">
        <v>75</v>
      </c>
      <c r="AU103" s="15" t="s">
        <v>100</v>
      </c>
      <c r="BK103" s="112">
        <f>BK104+BK146+BK354+BK380</f>
        <v>0</v>
      </c>
    </row>
    <row r="104" spans="2:65" s="11" customFormat="1" ht="25.9" customHeight="1">
      <c r="B104" s="113"/>
      <c r="D104" s="114" t="s">
        <v>75</v>
      </c>
      <c r="E104" s="115" t="s">
        <v>139</v>
      </c>
      <c r="F104" s="115" t="s">
        <v>140</v>
      </c>
      <c r="I104" s="116"/>
      <c r="J104" s="117">
        <f>BK104</f>
        <v>0</v>
      </c>
      <c r="L104" s="113"/>
      <c r="M104" s="118"/>
      <c r="P104" s="119">
        <f>P105+P114+P121+P132+P143</f>
        <v>0</v>
      </c>
      <c r="R104" s="119">
        <f>R105+R114+R121+R132+R143</f>
        <v>5.4775194000000011</v>
      </c>
      <c r="T104" s="120">
        <f>T105+T114+T121+T132+T143</f>
        <v>8.4564000000000004</v>
      </c>
      <c r="AR104" s="114" t="s">
        <v>84</v>
      </c>
      <c r="AT104" s="121" t="s">
        <v>75</v>
      </c>
      <c r="AU104" s="121" t="s">
        <v>76</v>
      </c>
      <c r="AY104" s="114" t="s">
        <v>141</v>
      </c>
      <c r="BK104" s="122">
        <f>BK105+BK114+BK121+BK132+BK143</f>
        <v>0</v>
      </c>
    </row>
    <row r="105" spans="2:65" s="11" customFormat="1" ht="22.9" customHeight="1">
      <c r="B105" s="113"/>
      <c r="D105" s="114" t="s">
        <v>75</v>
      </c>
      <c r="E105" s="123" t="s">
        <v>142</v>
      </c>
      <c r="F105" s="123" t="s">
        <v>143</v>
      </c>
      <c r="I105" s="116"/>
      <c r="J105" s="124">
        <f>BK105</f>
        <v>0</v>
      </c>
      <c r="L105" s="113"/>
      <c r="M105" s="118"/>
      <c r="P105" s="119">
        <f>SUM(P106:P113)</f>
        <v>0</v>
      </c>
      <c r="R105" s="119">
        <f>SUM(R106:R113)</f>
        <v>5.0467220000000008</v>
      </c>
      <c r="T105" s="120">
        <f>SUM(T106:T113)</f>
        <v>0</v>
      </c>
      <c r="AR105" s="114" t="s">
        <v>84</v>
      </c>
      <c r="AT105" s="121" t="s">
        <v>75</v>
      </c>
      <c r="AU105" s="121" t="s">
        <v>84</v>
      </c>
      <c r="AY105" s="114" t="s">
        <v>141</v>
      </c>
      <c r="BK105" s="122">
        <f>SUM(BK106:BK113)</f>
        <v>0</v>
      </c>
    </row>
    <row r="106" spans="2:65" s="1" customFormat="1" ht="24.2" customHeight="1">
      <c r="B106" s="125"/>
      <c r="C106" s="126" t="s">
        <v>84</v>
      </c>
      <c r="D106" s="126" t="s">
        <v>144</v>
      </c>
      <c r="E106" s="127" t="s">
        <v>145</v>
      </c>
      <c r="F106" s="128" t="s">
        <v>146</v>
      </c>
      <c r="G106" s="129" t="s">
        <v>147</v>
      </c>
      <c r="H106" s="130">
        <v>4</v>
      </c>
      <c r="I106" s="131"/>
      <c r="J106" s="132">
        <f>ROUND(I106*H106,2)</f>
        <v>0</v>
      </c>
      <c r="K106" s="128" t="s">
        <v>148</v>
      </c>
      <c r="L106" s="30"/>
      <c r="M106" s="133" t="s">
        <v>3</v>
      </c>
      <c r="N106" s="134" t="s">
        <v>47</v>
      </c>
      <c r="P106" s="135">
        <f>O106*H106</f>
        <v>0</v>
      </c>
      <c r="Q106" s="135">
        <v>0.1605</v>
      </c>
      <c r="R106" s="135">
        <f>Q106*H106</f>
        <v>0.64200000000000002</v>
      </c>
      <c r="S106" s="135">
        <v>0</v>
      </c>
      <c r="T106" s="136">
        <f>S106*H106</f>
        <v>0</v>
      </c>
      <c r="AR106" s="137" t="s">
        <v>149</v>
      </c>
      <c r="AT106" s="137" t="s">
        <v>144</v>
      </c>
      <c r="AU106" s="137" t="s">
        <v>86</v>
      </c>
      <c r="AY106" s="15" t="s">
        <v>141</v>
      </c>
      <c r="BE106" s="138">
        <f>IF(N106="základní",J106,0)</f>
        <v>0</v>
      </c>
      <c r="BF106" s="138">
        <f>IF(N106="snížená",J106,0)</f>
        <v>0</v>
      </c>
      <c r="BG106" s="138">
        <f>IF(N106="zákl. přenesená",J106,0)</f>
        <v>0</v>
      </c>
      <c r="BH106" s="138">
        <f>IF(N106="sníž. přenesená",J106,0)</f>
        <v>0</v>
      </c>
      <c r="BI106" s="138">
        <f>IF(N106="nulová",J106,0)</f>
        <v>0</v>
      </c>
      <c r="BJ106" s="15" t="s">
        <v>84</v>
      </c>
      <c r="BK106" s="138">
        <f>ROUND(I106*H106,2)</f>
        <v>0</v>
      </c>
      <c r="BL106" s="15" t="s">
        <v>149</v>
      </c>
      <c r="BM106" s="137" t="s">
        <v>1034</v>
      </c>
    </row>
    <row r="107" spans="2:65" s="1" customFormat="1">
      <c r="B107" s="30"/>
      <c r="D107" s="139" t="s">
        <v>151</v>
      </c>
      <c r="F107" s="140" t="s">
        <v>152</v>
      </c>
      <c r="I107" s="141"/>
      <c r="L107" s="30"/>
      <c r="M107" s="142"/>
      <c r="T107" s="51"/>
      <c r="AT107" s="15" t="s">
        <v>151</v>
      </c>
      <c r="AU107" s="15" t="s">
        <v>86</v>
      </c>
    </row>
    <row r="108" spans="2:65" s="1" customFormat="1" ht="24.2" customHeight="1">
      <c r="B108" s="125"/>
      <c r="C108" s="126" t="s">
        <v>86</v>
      </c>
      <c r="D108" s="126" t="s">
        <v>144</v>
      </c>
      <c r="E108" s="127" t="s">
        <v>153</v>
      </c>
      <c r="F108" s="128" t="s">
        <v>154</v>
      </c>
      <c r="G108" s="129" t="s">
        <v>147</v>
      </c>
      <c r="H108" s="130">
        <v>7.5</v>
      </c>
      <c r="I108" s="131"/>
      <c r="J108" s="132">
        <f>ROUND(I108*H108,2)</f>
        <v>0</v>
      </c>
      <c r="K108" s="128" t="s">
        <v>148</v>
      </c>
      <c r="L108" s="30"/>
      <c r="M108" s="133" t="s">
        <v>3</v>
      </c>
      <c r="N108" s="134" t="s">
        <v>47</v>
      </c>
      <c r="P108" s="135">
        <f>O108*H108</f>
        <v>0</v>
      </c>
      <c r="Q108" s="135">
        <v>0.18310000000000001</v>
      </c>
      <c r="R108" s="135">
        <f>Q108*H108</f>
        <v>1.3732500000000001</v>
      </c>
      <c r="S108" s="135">
        <v>0</v>
      </c>
      <c r="T108" s="136">
        <f>S108*H108</f>
        <v>0</v>
      </c>
      <c r="AR108" s="137" t="s">
        <v>149</v>
      </c>
      <c r="AT108" s="137" t="s">
        <v>144</v>
      </c>
      <c r="AU108" s="137" t="s">
        <v>86</v>
      </c>
      <c r="AY108" s="15" t="s">
        <v>141</v>
      </c>
      <c r="BE108" s="138">
        <f>IF(N108="základní",J108,0)</f>
        <v>0</v>
      </c>
      <c r="BF108" s="138">
        <f>IF(N108="snížená",J108,0)</f>
        <v>0</v>
      </c>
      <c r="BG108" s="138">
        <f>IF(N108="zákl. přenesená",J108,0)</f>
        <v>0</v>
      </c>
      <c r="BH108" s="138">
        <f>IF(N108="sníž. přenesená",J108,0)</f>
        <v>0</v>
      </c>
      <c r="BI108" s="138">
        <f>IF(N108="nulová",J108,0)</f>
        <v>0</v>
      </c>
      <c r="BJ108" s="15" t="s">
        <v>84</v>
      </c>
      <c r="BK108" s="138">
        <f>ROUND(I108*H108,2)</f>
        <v>0</v>
      </c>
      <c r="BL108" s="15" t="s">
        <v>149</v>
      </c>
      <c r="BM108" s="137" t="s">
        <v>1035</v>
      </c>
    </row>
    <row r="109" spans="2:65" s="1" customFormat="1">
      <c r="B109" s="30"/>
      <c r="D109" s="139" t="s">
        <v>151</v>
      </c>
      <c r="F109" s="140" t="s">
        <v>156</v>
      </c>
      <c r="I109" s="141"/>
      <c r="L109" s="30"/>
      <c r="M109" s="142"/>
      <c r="T109" s="51"/>
      <c r="AT109" s="15" t="s">
        <v>151</v>
      </c>
      <c r="AU109" s="15" t="s">
        <v>86</v>
      </c>
    </row>
    <row r="110" spans="2:65" s="1" customFormat="1" ht="16.5" customHeight="1">
      <c r="B110" s="125"/>
      <c r="C110" s="126" t="s">
        <v>157</v>
      </c>
      <c r="D110" s="126" t="s">
        <v>144</v>
      </c>
      <c r="E110" s="127" t="s">
        <v>158</v>
      </c>
      <c r="F110" s="128" t="s">
        <v>159</v>
      </c>
      <c r="G110" s="129" t="s">
        <v>147</v>
      </c>
      <c r="H110" s="130">
        <v>16</v>
      </c>
      <c r="I110" s="131"/>
      <c r="J110" s="132">
        <f>ROUND(I110*H110,2)</f>
        <v>0</v>
      </c>
      <c r="K110" s="128" t="s">
        <v>148</v>
      </c>
      <c r="L110" s="30"/>
      <c r="M110" s="133" t="s">
        <v>3</v>
      </c>
      <c r="N110" s="134" t="s">
        <v>47</v>
      </c>
      <c r="P110" s="135">
        <f>O110*H110</f>
        <v>0</v>
      </c>
      <c r="Q110" s="135">
        <v>0.12335</v>
      </c>
      <c r="R110" s="135">
        <f>Q110*H110</f>
        <v>1.9736</v>
      </c>
      <c r="S110" s="135">
        <v>0</v>
      </c>
      <c r="T110" s="136">
        <f>S110*H110</f>
        <v>0</v>
      </c>
      <c r="AR110" s="137" t="s">
        <v>149</v>
      </c>
      <c r="AT110" s="137" t="s">
        <v>144</v>
      </c>
      <c r="AU110" s="137" t="s">
        <v>86</v>
      </c>
      <c r="AY110" s="15" t="s">
        <v>141</v>
      </c>
      <c r="BE110" s="138">
        <f>IF(N110="základní",J110,0)</f>
        <v>0</v>
      </c>
      <c r="BF110" s="138">
        <f>IF(N110="snížená",J110,0)</f>
        <v>0</v>
      </c>
      <c r="BG110" s="138">
        <f>IF(N110="zákl. přenesená",J110,0)</f>
        <v>0</v>
      </c>
      <c r="BH110" s="138">
        <f>IF(N110="sníž. přenesená",J110,0)</f>
        <v>0</v>
      </c>
      <c r="BI110" s="138">
        <f>IF(N110="nulová",J110,0)</f>
        <v>0</v>
      </c>
      <c r="BJ110" s="15" t="s">
        <v>84</v>
      </c>
      <c r="BK110" s="138">
        <f>ROUND(I110*H110,2)</f>
        <v>0</v>
      </c>
      <c r="BL110" s="15" t="s">
        <v>149</v>
      </c>
      <c r="BM110" s="137" t="s">
        <v>1036</v>
      </c>
    </row>
    <row r="111" spans="2:65" s="1" customFormat="1">
      <c r="B111" s="30"/>
      <c r="D111" s="139" t="s">
        <v>151</v>
      </c>
      <c r="F111" s="140" t="s">
        <v>161</v>
      </c>
      <c r="I111" s="141"/>
      <c r="L111" s="30"/>
      <c r="M111" s="142"/>
      <c r="T111" s="51"/>
      <c r="AT111" s="15" t="s">
        <v>151</v>
      </c>
      <c r="AU111" s="15" t="s">
        <v>86</v>
      </c>
    </row>
    <row r="112" spans="2:65" s="1" customFormat="1" ht="16.5" customHeight="1">
      <c r="B112" s="125"/>
      <c r="C112" s="126" t="s">
        <v>162</v>
      </c>
      <c r="D112" s="126" t="s">
        <v>144</v>
      </c>
      <c r="E112" s="127" t="s">
        <v>163</v>
      </c>
      <c r="F112" s="128" t="s">
        <v>164</v>
      </c>
      <c r="G112" s="129" t="s">
        <v>165</v>
      </c>
      <c r="H112" s="130">
        <v>0.4</v>
      </c>
      <c r="I112" s="131"/>
      <c r="J112" s="132">
        <f>ROUND(I112*H112,2)</f>
        <v>0</v>
      </c>
      <c r="K112" s="128" t="s">
        <v>148</v>
      </c>
      <c r="L112" s="30"/>
      <c r="M112" s="133" t="s">
        <v>3</v>
      </c>
      <c r="N112" s="134" t="s">
        <v>47</v>
      </c>
      <c r="P112" s="135">
        <f>O112*H112</f>
        <v>0</v>
      </c>
      <c r="Q112" s="135">
        <v>2.6446800000000001</v>
      </c>
      <c r="R112" s="135">
        <f>Q112*H112</f>
        <v>1.0578720000000001</v>
      </c>
      <c r="S112" s="135">
        <v>0</v>
      </c>
      <c r="T112" s="136">
        <f>S112*H112</f>
        <v>0</v>
      </c>
      <c r="AR112" s="137" t="s">
        <v>149</v>
      </c>
      <c r="AT112" s="137" t="s">
        <v>144</v>
      </c>
      <c r="AU112" s="137" t="s">
        <v>86</v>
      </c>
      <c r="AY112" s="15" t="s">
        <v>141</v>
      </c>
      <c r="BE112" s="138">
        <f>IF(N112="základní",J112,0)</f>
        <v>0</v>
      </c>
      <c r="BF112" s="138">
        <f>IF(N112="snížená",J112,0)</f>
        <v>0</v>
      </c>
      <c r="BG112" s="138">
        <f>IF(N112="zákl. přenesená",J112,0)</f>
        <v>0</v>
      </c>
      <c r="BH112" s="138">
        <f>IF(N112="sníž. přenesená",J112,0)</f>
        <v>0</v>
      </c>
      <c r="BI112" s="138">
        <f>IF(N112="nulová",J112,0)</f>
        <v>0</v>
      </c>
      <c r="BJ112" s="15" t="s">
        <v>84</v>
      </c>
      <c r="BK112" s="138">
        <f>ROUND(I112*H112,2)</f>
        <v>0</v>
      </c>
      <c r="BL112" s="15" t="s">
        <v>149</v>
      </c>
      <c r="BM112" s="137" t="s">
        <v>1037</v>
      </c>
    </row>
    <row r="113" spans="2:65" s="1" customFormat="1">
      <c r="B113" s="30"/>
      <c r="D113" s="139" t="s">
        <v>151</v>
      </c>
      <c r="F113" s="140" t="s">
        <v>167</v>
      </c>
      <c r="I113" s="141"/>
      <c r="L113" s="30"/>
      <c r="M113" s="142"/>
      <c r="T113" s="51"/>
      <c r="AT113" s="15" t="s">
        <v>151</v>
      </c>
      <c r="AU113" s="15" t="s">
        <v>86</v>
      </c>
    </row>
    <row r="114" spans="2:65" s="11" customFormat="1" ht="22.9" customHeight="1">
      <c r="B114" s="113"/>
      <c r="D114" s="114" t="s">
        <v>75</v>
      </c>
      <c r="E114" s="123" t="s">
        <v>168</v>
      </c>
      <c r="F114" s="123" t="s">
        <v>169</v>
      </c>
      <c r="I114" s="116"/>
      <c r="J114" s="124">
        <f>BK114</f>
        <v>0</v>
      </c>
      <c r="L114" s="113"/>
      <c r="M114" s="118"/>
      <c r="P114" s="119">
        <f>SUM(P115:P120)</f>
        <v>0</v>
      </c>
      <c r="R114" s="119">
        <f>SUM(R115:R120)</f>
        <v>0.42665500000000001</v>
      </c>
      <c r="T114" s="120">
        <f>SUM(T115:T120)</f>
        <v>0</v>
      </c>
      <c r="AR114" s="114" t="s">
        <v>84</v>
      </c>
      <c r="AT114" s="121" t="s">
        <v>75</v>
      </c>
      <c r="AU114" s="121" t="s">
        <v>84</v>
      </c>
      <c r="AY114" s="114" t="s">
        <v>141</v>
      </c>
      <c r="BK114" s="122">
        <f>SUM(BK115:BK120)</f>
        <v>0</v>
      </c>
    </row>
    <row r="115" spans="2:65" s="1" customFormat="1" ht="24.2" customHeight="1">
      <c r="B115" s="125"/>
      <c r="C115" s="126" t="s">
        <v>170</v>
      </c>
      <c r="D115" s="126" t="s">
        <v>144</v>
      </c>
      <c r="E115" s="127" t="s">
        <v>171</v>
      </c>
      <c r="F115" s="128" t="s">
        <v>172</v>
      </c>
      <c r="G115" s="129" t="s">
        <v>147</v>
      </c>
      <c r="H115" s="130">
        <v>18.5</v>
      </c>
      <c r="I115" s="131"/>
      <c r="J115" s="132">
        <f>ROUND(I115*H115,2)</f>
        <v>0</v>
      </c>
      <c r="K115" s="128" t="s">
        <v>148</v>
      </c>
      <c r="L115" s="30"/>
      <c r="M115" s="133" t="s">
        <v>3</v>
      </c>
      <c r="N115" s="134" t="s">
        <v>47</v>
      </c>
      <c r="P115" s="135">
        <f>O115*H115</f>
        <v>0</v>
      </c>
      <c r="Q115" s="135">
        <v>1.7330000000000002E-2</v>
      </c>
      <c r="R115" s="135">
        <f>Q115*H115</f>
        <v>0.32060500000000003</v>
      </c>
      <c r="S115" s="135">
        <v>0</v>
      </c>
      <c r="T115" s="136">
        <f>S115*H115</f>
        <v>0</v>
      </c>
      <c r="AR115" s="137" t="s">
        <v>149</v>
      </c>
      <c r="AT115" s="137" t="s">
        <v>144</v>
      </c>
      <c r="AU115" s="137" t="s">
        <v>86</v>
      </c>
      <c r="AY115" s="15" t="s">
        <v>141</v>
      </c>
      <c r="BE115" s="138">
        <f>IF(N115="základní",J115,0)</f>
        <v>0</v>
      </c>
      <c r="BF115" s="138">
        <f>IF(N115="snížená",J115,0)</f>
        <v>0</v>
      </c>
      <c r="BG115" s="138">
        <f>IF(N115="zákl. přenesená",J115,0)</f>
        <v>0</v>
      </c>
      <c r="BH115" s="138">
        <f>IF(N115="sníž. přenesená",J115,0)</f>
        <v>0</v>
      </c>
      <c r="BI115" s="138">
        <f>IF(N115="nulová",J115,0)</f>
        <v>0</v>
      </c>
      <c r="BJ115" s="15" t="s">
        <v>84</v>
      </c>
      <c r="BK115" s="138">
        <f>ROUND(I115*H115,2)</f>
        <v>0</v>
      </c>
      <c r="BL115" s="15" t="s">
        <v>149</v>
      </c>
      <c r="BM115" s="137" t="s">
        <v>1038</v>
      </c>
    </row>
    <row r="116" spans="2:65" s="1" customFormat="1">
      <c r="B116" s="30"/>
      <c r="D116" s="139" t="s">
        <v>151</v>
      </c>
      <c r="F116" s="140" t="s">
        <v>174</v>
      </c>
      <c r="I116" s="141"/>
      <c r="L116" s="30"/>
      <c r="M116" s="142"/>
      <c r="T116" s="51"/>
      <c r="AT116" s="15" t="s">
        <v>151</v>
      </c>
      <c r="AU116" s="15" t="s">
        <v>86</v>
      </c>
    </row>
    <row r="117" spans="2:65" s="1" customFormat="1" ht="24.2" customHeight="1">
      <c r="B117" s="125"/>
      <c r="C117" s="126" t="s">
        <v>557</v>
      </c>
      <c r="D117" s="126" t="s">
        <v>144</v>
      </c>
      <c r="E117" s="127" t="s">
        <v>176</v>
      </c>
      <c r="F117" s="128" t="s">
        <v>177</v>
      </c>
      <c r="G117" s="129" t="s">
        <v>178</v>
      </c>
      <c r="H117" s="130">
        <v>7</v>
      </c>
      <c r="I117" s="131"/>
      <c r="J117" s="132">
        <f>ROUND(I117*H117,2)</f>
        <v>0</v>
      </c>
      <c r="K117" s="128" t="s">
        <v>148</v>
      </c>
      <c r="L117" s="30"/>
      <c r="M117" s="133" t="s">
        <v>3</v>
      </c>
      <c r="N117" s="134" t="s">
        <v>47</v>
      </c>
      <c r="P117" s="135">
        <f>O117*H117</f>
        <v>0</v>
      </c>
      <c r="Q117" s="135">
        <v>4.8000000000000001E-4</v>
      </c>
      <c r="R117" s="135">
        <f>Q117*H117</f>
        <v>3.3600000000000001E-3</v>
      </c>
      <c r="S117" s="135">
        <v>0</v>
      </c>
      <c r="T117" s="136">
        <f>S117*H117</f>
        <v>0</v>
      </c>
      <c r="AR117" s="137" t="s">
        <v>149</v>
      </c>
      <c r="AT117" s="137" t="s">
        <v>144</v>
      </c>
      <c r="AU117" s="137" t="s">
        <v>86</v>
      </c>
      <c r="AY117" s="15" t="s">
        <v>141</v>
      </c>
      <c r="BE117" s="138">
        <f>IF(N117="základní",J117,0)</f>
        <v>0</v>
      </c>
      <c r="BF117" s="138">
        <f>IF(N117="snížená",J117,0)</f>
        <v>0</v>
      </c>
      <c r="BG117" s="138">
        <f>IF(N117="zákl. přenesená",J117,0)</f>
        <v>0</v>
      </c>
      <c r="BH117" s="138">
        <f>IF(N117="sníž. přenesená",J117,0)</f>
        <v>0</v>
      </c>
      <c r="BI117" s="138">
        <f>IF(N117="nulová",J117,0)</f>
        <v>0</v>
      </c>
      <c r="BJ117" s="15" t="s">
        <v>84</v>
      </c>
      <c r="BK117" s="138">
        <f>ROUND(I117*H117,2)</f>
        <v>0</v>
      </c>
      <c r="BL117" s="15" t="s">
        <v>149</v>
      </c>
      <c r="BM117" s="137" t="s">
        <v>1039</v>
      </c>
    </row>
    <row r="118" spans="2:65" s="1" customFormat="1">
      <c r="B118" s="30"/>
      <c r="D118" s="139" t="s">
        <v>151</v>
      </c>
      <c r="F118" s="140" t="s">
        <v>180</v>
      </c>
      <c r="I118" s="141"/>
      <c r="L118" s="30"/>
      <c r="M118" s="142"/>
      <c r="T118" s="51"/>
      <c r="AT118" s="15" t="s">
        <v>151</v>
      </c>
      <c r="AU118" s="15" t="s">
        <v>86</v>
      </c>
    </row>
    <row r="119" spans="2:65" s="1" customFormat="1" ht="16.5" customHeight="1">
      <c r="B119" s="125"/>
      <c r="C119" s="143" t="s">
        <v>561</v>
      </c>
      <c r="D119" s="143" t="s">
        <v>182</v>
      </c>
      <c r="E119" s="144" t="s">
        <v>183</v>
      </c>
      <c r="F119" s="145" t="s">
        <v>184</v>
      </c>
      <c r="G119" s="146" t="s">
        <v>178</v>
      </c>
      <c r="H119" s="147">
        <v>6</v>
      </c>
      <c r="I119" s="148"/>
      <c r="J119" s="149">
        <f>ROUND(I119*H119,2)</f>
        <v>0</v>
      </c>
      <c r="K119" s="145" t="s">
        <v>148</v>
      </c>
      <c r="L119" s="150"/>
      <c r="M119" s="151" t="s">
        <v>3</v>
      </c>
      <c r="N119" s="152" t="s">
        <v>47</v>
      </c>
      <c r="P119" s="135">
        <f>O119*H119</f>
        <v>0</v>
      </c>
      <c r="Q119" s="135">
        <v>1.4579999999999999E-2</v>
      </c>
      <c r="R119" s="135">
        <f>Q119*H119</f>
        <v>8.7480000000000002E-2</v>
      </c>
      <c r="S119" s="135">
        <v>0</v>
      </c>
      <c r="T119" s="136">
        <f>S119*H119</f>
        <v>0</v>
      </c>
      <c r="AR119" s="137" t="s">
        <v>185</v>
      </c>
      <c r="AT119" s="137" t="s">
        <v>182</v>
      </c>
      <c r="AU119" s="137" t="s">
        <v>86</v>
      </c>
      <c r="AY119" s="15" t="s">
        <v>141</v>
      </c>
      <c r="BE119" s="138">
        <f>IF(N119="základní",J119,0)</f>
        <v>0</v>
      </c>
      <c r="BF119" s="138">
        <f>IF(N119="snížená",J119,0)</f>
        <v>0</v>
      </c>
      <c r="BG119" s="138">
        <f>IF(N119="zákl. přenesená",J119,0)</f>
        <v>0</v>
      </c>
      <c r="BH119" s="138">
        <f>IF(N119="sníž. přenesená",J119,0)</f>
        <v>0</v>
      </c>
      <c r="BI119" s="138">
        <f>IF(N119="nulová",J119,0)</f>
        <v>0</v>
      </c>
      <c r="BJ119" s="15" t="s">
        <v>84</v>
      </c>
      <c r="BK119" s="138">
        <f>ROUND(I119*H119,2)</f>
        <v>0</v>
      </c>
      <c r="BL119" s="15" t="s">
        <v>149</v>
      </c>
      <c r="BM119" s="137" t="s">
        <v>1040</v>
      </c>
    </row>
    <row r="120" spans="2:65" s="1" customFormat="1" ht="16.5" customHeight="1">
      <c r="B120" s="125"/>
      <c r="C120" s="143" t="s">
        <v>565</v>
      </c>
      <c r="D120" s="143" t="s">
        <v>182</v>
      </c>
      <c r="E120" s="144" t="s">
        <v>188</v>
      </c>
      <c r="F120" s="145" t="s">
        <v>189</v>
      </c>
      <c r="G120" s="146" t="s">
        <v>178</v>
      </c>
      <c r="H120" s="147">
        <v>1</v>
      </c>
      <c r="I120" s="148"/>
      <c r="J120" s="149">
        <f>ROUND(I120*H120,2)</f>
        <v>0</v>
      </c>
      <c r="K120" s="145" t="s">
        <v>148</v>
      </c>
      <c r="L120" s="150"/>
      <c r="M120" s="151" t="s">
        <v>3</v>
      </c>
      <c r="N120" s="152" t="s">
        <v>47</v>
      </c>
      <c r="P120" s="135">
        <f>O120*H120</f>
        <v>0</v>
      </c>
      <c r="Q120" s="135">
        <v>1.521E-2</v>
      </c>
      <c r="R120" s="135">
        <f>Q120*H120</f>
        <v>1.521E-2</v>
      </c>
      <c r="S120" s="135">
        <v>0</v>
      </c>
      <c r="T120" s="136">
        <f>S120*H120</f>
        <v>0</v>
      </c>
      <c r="AR120" s="137" t="s">
        <v>185</v>
      </c>
      <c r="AT120" s="137" t="s">
        <v>182</v>
      </c>
      <c r="AU120" s="137" t="s">
        <v>86</v>
      </c>
      <c r="AY120" s="15" t="s">
        <v>141</v>
      </c>
      <c r="BE120" s="138">
        <f>IF(N120="základní",J120,0)</f>
        <v>0</v>
      </c>
      <c r="BF120" s="138">
        <f>IF(N120="snížená",J120,0)</f>
        <v>0</v>
      </c>
      <c r="BG120" s="138">
        <f>IF(N120="zákl. přenesená",J120,0)</f>
        <v>0</v>
      </c>
      <c r="BH120" s="138">
        <f>IF(N120="sníž. přenesená",J120,0)</f>
        <v>0</v>
      </c>
      <c r="BI120" s="138">
        <f>IF(N120="nulová",J120,0)</f>
        <v>0</v>
      </c>
      <c r="BJ120" s="15" t="s">
        <v>84</v>
      </c>
      <c r="BK120" s="138">
        <f>ROUND(I120*H120,2)</f>
        <v>0</v>
      </c>
      <c r="BL120" s="15" t="s">
        <v>149</v>
      </c>
      <c r="BM120" s="137" t="s">
        <v>1041</v>
      </c>
    </row>
    <row r="121" spans="2:65" s="11" customFormat="1" ht="22.9" customHeight="1">
      <c r="B121" s="113"/>
      <c r="D121" s="114" t="s">
        <v>75</v>
      </c>
      <c r="E121" s="123" t="s">
        <v>170</v>
      </c>
      <c r="F121" s="123" t="s">
        <v>195</v>
      </c>
      <c r="I121" s="116"/>
      <c r="J121" s="124">
        <f>BK121</f>
        <v>0</v>
      </c>
      <c r="L121" s="113"/>
      <c r="M121" s="118"/>
      <c r="P121" s="119">
        <f>SUM(P122:P131)</f>
        <v>0</v>
      </c>
      <c r="R121" s="119">
        <f>SUM(R122:R131)</f>
        <v>4.1424000000000001E-3</v>
      </c>
      <c r="T121" s="120">
        <f>SUM(T122:T131)</f>
        <v>8.4564000000000004</v>
      </c>
      <c r="AR121" s="114" t="s">
        <v>84</v>
      </c>
      <c r="AT121" s="121" t="s">
        <v>75</v>
      </c>
      <c r="AU121" s="121" t="s">
        <v>84</v>
      </c>
      <c r="AY121" s="114" t="s">
        <v>141</v>
      </c>
      <c r="BK121" s="122">
        <f>SUM(BK122:BK131)</f>
        <v>0</v>
      </c>
    </row>
    <row r="122" spans="2:65" s="1" customFormat="1" ht="24.2" customHeight="1">
      <c r="B122" s="125"/>
      <c r="C122" s="126" t="s">
        <v>196</v>
      </c>
      <c r="D122" s="126" t="s">
        <v>144</v>
      </c>
      <c r="E122" s="127" t="s">
        <v>197</v>
      </c>
      <c r="F122" s="128" t="s">
        <v>198</v>
      </c>
      <c r="G122" s="129" t="s">
        <v>147</v>
      </c>
      <c r="H122" s="130">
        <v>50</v>
      </c>
      <c r="I122" s="131"/>
      <c r="J122" s="132">
        <f>ROUND(I122*H122,2)</f>
        <v>0</v>
      </c>
      <c r="K122" s="128" t="s">
        <v>148</v>
      </c>
      <c r="L122" s="30"/>
      <c r="M122" s="133" t="s">
        <v>3</v>
      </c>
      <c r="N122" s="134" t="s">
        <v>47</v>
      </c>
      <c r="P122" s="135">
        <f>O122*H122</f>
        <v>0</v>
      </c>
      <c r="Q122" s="135">
        <v>0</v>
      </c>
      <c r="R122" s="135">
        <f>Q122*H122</f>
        <v>0</v>
      </c>
      <c r="S122" s="135">
        <v>0</v>
      </c>
      <c r="T122" s="136">
        <f>S122*H122</f>
        <v>0</v>
      </c>
      <c r="AR122" s="137" t="s">
        <v>149</v>
      </c>
      <c r="AT122" s="137" t="s">
        <v>144</v>
      </c>
      <c r="AU122" s="137" t="s">
        <v>86</v>
      </c>
      <c r="AY122" s="15" t="s">
        <v>141</v>
      </c>
      <c r="BE122" s="138">
        <f>IF(N122="základní",J122,0)</f>
        <v>0</v>
      </c>
      <c r="BF122" s="138">
        <f>IF(N122="snížená",J122,0)</f>
        <v>0</v>
      </c>
      <c r="BG122" s="138">
        <f>IF(N122="zákl. přenesená",J122,0)</f>
        <v>0</v>
      </c>
      <c r="BH122" s="138">
        <f>IF(N122="sníž. přenesená",J122,0)</f>
        <v>0</v>
      </c>
      <c r="BI122" s="138">
        <f>IF(N122="nulová",J122,0)</f>
        <v>0</v>
      </c>
      <c r="BJ122" s="15" t="s">
        <v>84</v>
      </c>
      <c r="BK122" s="138">
        <f>ROUND(I122*H122,2)</f>
        <v>0</v>
      </c>
      <c r="BL122" s="15" t="s">
        <v>149</v>
      </c>
      <c r="BM122" s="137" t="s">
        <v>1042</v>
      </c>
    </row>
    <row r="123" spans="2:65" s="1" customFormat="1">
      <c r="B123" s="30"/>
      <c r="D123" s="139" t="s">
        <v>151</v>
      </c>
      <c r="F123" s="140" t="s">
        <v>200</v>
      </c>
      <c r="I123" s="141"/>
      <c r="L123" s="30"/>
      <c r="M123" s="142"/>
      <c r="T123" s="51"/>
      <c r="AT123" s="15" t="s">
        <v>151</v>
      </c>
      <c r="AU123" s="15" t="s">
        <v>86</v>
      </c>
    </row>
    <row r="124" spans="2:65" s="1" customFormat="1" ht="24.2" customHeight="1">
      <c r="B124" s="125"/>
      <c r="C124" s="126" t="s">
        <v>201</v>
      </c>
      <c r="D124" s="126" t="s">
        <v>144</v>
      </c>
      <c r="E124" s="127" t="s">
        <v>202</v>
      </c>
      <c r="F124" s="128" t="s">
        <v>203</v>
      </c>
      <c r="G124" s="129" t="s">
        <v>147</v>
      </c>
      <c r="H124" s="130">
        <v>103.56</v>
      </c>
      <c r="I124" s="131"/>
      <c r="J124" s="132">
        <f>ROUND(I124*H124,2)</f>
        <v>0</v>
      </c>
      <c r="K124" s="128" t="s">
        <v>148</v>
      </c>
      <c r="L124" s="30"/>
      <c r="M124" s="133" t="s">
        <v>3</v>
      </c>
      <c r="N124" s="134" t="s">
        <v>47</v>
      </c>
      <c r="P124" s="135">
        <f>O124*H124</f>
        <v>0</v>
      </c>
      <c r="Q124" s="135">
        <v>4.0000000000000003E-5</v>
      </c>
      <c r="R124" s="135">
        <f>Q124*H124</f>
        <v>4.1424000000000001E-3</v>
      </c>
      <c r="S124" s="135">
        <v>0</v>
      </c>
      <c r="T124" s="136">
        <f>S124*H124</f>
        <v>0</v>
      </c>
      <c r="AR124" s="137" t="s">
        <v>149</v>
      </c>
      <c r="AT124" s="137" t="s">
        <v>144</v>
      </c>
      <c r="AU124" s="137" t="s">
        <v>86</v>
      </c>
      <c r="AY124" s="15" t="s">
        <v>141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5" t="s">
        <v>84</v>
      </c>
      <c r="BK124" s="138">
        <f>ROUND(I124*H124,2)</f>
        <v>0</v>
      </c>
      <c r="BL124" s="15" t="s">
        <v>149</v>
      </c>
      <c r="BM124" s="137" t="s">
        <v>1043</v>
      </c>
    </row>
    <row r="125" spans="2:65" s="1" customFormat="1">
      <c r="B125" s="30"/>
      <c r="D125" s="139" t="s">
        <v>151</v>
      </c>
      <c r="F125" s="140" t="s">
        <v>205</v>
      </c>
      <c r="I125" s="141"/>
      <c r="L125" s="30"/>
      <c r="M125" s="142"/>
      <c r="T125" s="51"/>
      <c r="AT125" s="15" t="s">
        <v>151</v>
      </c>
      <c r="AU125" s="15" t="s">
        <v>86</v>
      </c>
    </row>
    <row r="126" spans="2:65" s="1" customFormat="1" ht="16.5" customHeight="1">
      <c r="B126" s="125"/>
      <c r="C126" s="126" t="s">
        <v>495</v>
      </c>
      <c r="D126" s="126" t="s">
        <v>144</v>
      </c>
      <c r="E126" s="127" t="s">
        <v>207</v>
      </c>
      <c r="F126" s="128" t="s">
        <v>208</v>
      </c>
      <c r="G126" s="129" t="s">
        <v>147</v>
      </c>
      <c r="H126" s="130">
        <v>26.3</v>
      </c>
      <c r="I126" s="131"/>
      <c r="J126" s="132">
        <f>ROUND(I126*H126,2)</f>
        <v>0</v>
      </c>
      <c r="K126" s="128" t="s">
        <v>148</v>
      </c>
      <c r="L126" s="30"/>
      <c r="M126" s="133" t="s">
        <v>3</v>
      </c>
      <c r="N126" s="134" t="s">
        <v>47</v>
      </c>
      <c r="P126" s="135">
        <f>O126*H126</f>
        <v>0</v>
      </c>
      <c r="Q126" s="135">
        <v>0</v>
      </c>
      <c r="R126" s="135">
        <f>Q126*H126</f>
        <v>0</v>
      </c>
      <c r="S126" s="135">
        <v>0.308</v>
      </c>
      <c r="T126" s="136">
        <f>S126*H126</f>
        <v>8.1004000000000005</v>
      </c>
      <c r="AR126" s="137" t="s">
        <v>149</v>
      </c>
      <c r="AT126" s="137" t="s">
        <v>144</v>
      </c>
      <c r="AU126" s="137" t="s">
        <v>86</v>
      </c>
      <c r="AY126" s="15" t="s">
        <v>141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5" t="s">
        <v>84</v>
      </c>
      <c r="BK126" s="138">
        <f>ROUND(I126*H126,2)</f>
        <v>0</v>
      </c>
      <c r="BL126" s="15" t="s">
        <v>149</v>
      </c>
      <c r="BM126" s="137" t="s">
        <v>1044</v>
      </c>
    </row>
    <row r="127" spans="2:65" s="1" customFormat="1">
      <c r="B127" s="30"/>
      <c r="D127" s="139" t="s">
        <v>151</v>
      </c>
      <c r="F127" s="140" t="s">
        <v>210</v>
      </c>
      <c r="I127" s="141"/>
      <c r="L127" s="30"/>
      <c r="M127" s="142"/>
      <c r="T127" s="51"/>
      <c r="AT127" s="15" t="s">
        <v>151</v>
      </c>
      <c r="AU127" s="15" t="s">
        <v>86</v>
      </c>
    </row>
    <row r="128" spans="2:65" s="1" customFormat="1" ht="24.2" customHeight="1">
      <c r="B128" s="125"/>
      <c r="C128" s="126" t="s">
        <v>206</v>
      </c>
      <c r="D128" s="126" t="s">
        <v>144</v>
      </c>
      <c r="E128" s="127" t="s">
        <v>211</v>
      </c>
      <c r="F128" s="128" t="s">
        <v>212</v>
      </c>
      <c r="G128" s="129" t="s">
        <v>178</v>
      </c>
      <c r="H128" s="130">
        <v>3</v>
      </c>
      <c r="I128" s="131"/>
      <c r="J128" s="132">
        <f>ROUND(I128*H128,2)</f>
        <v>0</v>
      </c>
      <c r="K128" s="128" t="s">
        <v>148</v>
      </c>
      <c r="L128" s="30"/>
      <c r="M128" s="133" t="s">
        <v>3</v>
      </c>
      <c r="N128" s="134" t="s">
        <v>47</v>
      </c>
      <c r="P128" s="135">
        <f>O128*H128</f>
        <v>0</v>
      </c>
      <c r="Q128" s="135">
        <v>0</v>
      </c>
      <c r="R128" s="135">
        <f>Q128*H128</f>
        <v>0</v>
      </c>
      <c r="S128" s="135">
        <v>3.1E-2</v>
      </c>
      <c r="T128" s="136">
        <f>S128*H128</f>
        <v>9.2999999999999999E-2</v>
      </c>
      <c r="AR128" s="137" t="s">
        <v>149</v>
      </c>
      <c r="AT128" s="137" t="s">
        <v>144</v>
      </c>
      <c r="AU128" s="137" t="s">
        <v>86</v>
      </c>
      <c r="AY128" s="15" t="s">
        <v>141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5" t="s">
        <v>84</v>
      </c>
      <c r="BK128" s="138">
        <f>ROUND(I128*H128,2)</f>
        <v>0</v>
      </c>
      <c r="BL128" s="15" t="s">
        <v>149</v>
      </c>
      <c r="BM128" s="137" t="s">
        <v>1045</v>
      </c>
    </row>
    <row r="129" spans="2:65" s="1" customFormat="1">
      <c r="B129" s="30"/>
      <c r="D129" s="139" t="s">
        <v>151</v>
      </c>
      <c r="F129" s="140" t="s">
        <v>214</v>
      </c>
      <c r="I129" s="141"/>
      <c r="L129" s="30"/>
      <c r="M129" s="142"/>
      <c r="T129" s="51"/>
      <c r="AT129" s="15" t="s">
        <v>151</v>
      </c>
      <c r="AU129" s="15" t="s">
        <v>86</v>
      </c>
    </row>
    <row r="130" spans="2:65" s="1" customFormat="1" ht="24.2" customHeight="1">
      <c r="B130" s="125"/>
      <c r="C130" s="126" t="s">
        <v>244</v>
      </c>
      <c r="D130" s="126" t="s">
        <v>144</v>
      </c>
      <c r="E130" s="127" t="s">
        <v>216</v>
      </c>
      <c r="F130" s="128" t="s">
        <v>217</v>
      </c>
      <c r="G130" s="129" t="s">
        <v>147</v>
      </c>
      <c r="H130" s="130">
        <v>26.3</v>
      </c>
      <c r="I130" s="131"/>
      <c r="J130" s="132">
        <f>ROUND(I130*H130,2)</f>
        <v>0</v>
      </c>
      <c r="K130" s="128" t="s">
        <v>148</v>
      </c>
      <c r="L130" s="30"/>
      <c r="M130" s="133" t="s">
        <v>3</v>
      </c>
      <c r="N130" s="134" t="s">
        <v>47</v>
      </c>
      <c r="P130" s="135">
        <f>O130*H130</f>
        <v>0</v>
      </c>
      <c r="Q130" s="135">
        <v>0</v>
      </c>
      <c r="R130" s="135">
        <f>Q130*H130</f>
        <v>0</v>
      </c>
      <c r="S130" s="135">
        <v>0.01</v>
      </c>
      <c r="T130" s="136">
        <f>S130*H130</f>
        <v>0.26300000000000001</v>
      </c>
      <c r="AR130" s="137" t="s">
        <v>149</v>
      </c>
      <c r="AT130" s="137" t="s">
        <v>144</v>
      </c>
      <c r="AU130" s="137" t="s">
        <v>86</v>
      </c>
      <c r="AY130" s="15" t="s">
        <v>141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5" t="s">
        <v>84</v>
      </c>
      <c r="BK130" s="138">
        <f>ROUND(I130*H130,2)</f>
        <v>0</v>
      </c>
      <c r="BL130" s="15" t="s">
        <v>149</v>
      </c>
      <c r="BM130" s="137" t="s">
        <v>1046</v>
      </c>
    </row>
    <row r="131" spans="2:65" s="1" customFormat="1">
      <c r="B131" s="30"/>
      <c r="D131" s="139" t="s">
        <v>151</v>
      </c>
      <c r="F131" s="140" t="s">
        <v>219</v>
      </c>
      <c r="I131" s="141"/>
      <c r="L131" s="30"/>
      <c r="M131" s="142"/>
      <c r="T131" s="51"/>
      <c r="AT131" s="15" t="s">
        <v>151</v>
      </c>
      <c r="AU131" s="15" t="s">
        <v>86</v>
      </c>
    </row>
    <row r="132" spans="2:65" s="11" customFormat="1" ht="22.9" customHeight="1">
      <c r="B132" s="113"/>
      <c r="D132" s="114" t="s">
        <v>75</v>
      </c>
      <c r="E132" s="123" t="s">
        <v>220</v>
      </c>
      <c r="F132" s="123" t="s">
        <v>221</v>
      </c>
      <c r="I132" s="116"/>
      <c r="J132" s="124">
        <f>BK132</f>
        <v>0</v>
      </c>
      <c r="L132" s="113"/>
      <c r="M132" s="118"/>
      <c r="P132" s="119">
        <f>SUM(P133:P142)</f>
        <v>0</v>
      </c>
      <c r="R132" s="119">
        <f>SUM(R133:R142)</f>
        <v>0</v>
      </c>
      <c r="T132" s="120">
        <f>SUM(T133:T142)</f>
        <v>0</v>
      </c>
      <c r="AR132" s="114" t="s">
        <v>84</v>
      </c>
      <c r="AT132" s="121" t="s">
        <v>75</v>
      </c>
      <c r="AU132" s="121" t="s">
        <v>84</v>
      </c>
      <c r="AY132" s="114" t="s">
        <v>141</v>
      </c>
      <c r="BK132" s="122">
        <f>SUM(BK133:BK142)</f>
        <v>0</v>
      </c>
    </row>
    <row r="133" spans="2:65" s="1" customFormat="1" ht="24.2" customHeight="1">
      <c r="B133" s="125"/>
      <c r="C133" s="126" t="s">
        <v>222</v>
      </c>
      <c r="D133" s="126" t="s">
        <v>144</v>
      </c>
      <c r="E133" s="127" t="s">
        <v>223</v>
      </c>
      <c r="F133" s="128" t="s">
        <v>224</v>
      </c>
      <c r="G133" s="129" t="s">
        <v>225</v>
      </c>
      <c r="H133" s="130">
        <v>16.5</v>
      </c>
      <c r="I133" s="131"/>
      <c r="J133" s="132">
        <f>ROUND(I133*H133,2)</f>
        <v>0</v>
      </c>
      <c r="K133" s="128" t="s">
        <v>148</v>
      </c>
      <c r="L133" s="30"/>
      <c r="M133" s="133" t="s">
        <v>3</v>
      </c>
      <c r="N133" s="134" t="s">
        <v>47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149</v>
      </c>
      <c r="AT133" s="137" t="s">
        <v>144</v>
      </c>
      <c r="AU133" s="137" t="s">
        <v>86</v>
      </c>
      <c r="AY133" s="15" t="s">
        <v>141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5" t="s">
        <v>84</v>
      </c>
      <c r="BK133" s="138">
        <f>ROUND(I133*H133,2)</f>
        <v>0</v>
      </c>
      <c r="BL133" s="15" t="s">
        <v>149</v>
      </c>
      <c r="BM133" s="137" t="s">
        <v>1047</v>
      </c>
    </row>
    <row r="134" spans="2:65" s="1" customFormat="1">
      <c r="B134" s="30"/>
      <c r="D134" s="139" t="s">
        <v>151</v>
      </c>
      <c r="F134" s="140" t="s">
        <v>227</v>
      </c>
      <c r="I134" s="141"/>
      <c r="L134" s="30"/>
      <c r="M134" s="142"/>
      <c r="T134" s="51"/>
      <c r="AT134" s="15" t="s">
        <v>151</v>
      </c>
      <c r="AU134" s="15" t="s">
        <v>86</v>
      </c>
    </row>
    <row r="135" spans="2:65" s="1" customFormat="1" ht="21.75" customHeight="1">
      <c r="B135" s="125"/>
      <c r="C135" s="126" t="s">
        <v>228</v>
      </c>
      <c r="D135" s="126" t="s">
        <v>144</v>
      </c>
      <c r="E135" s="127" t="s">
        <v>229</v>
      </c>
      <c r="F135" s="128" t="s">
        <v>230</v>
      </c>
      <c r="G135" s="129" t="s">
        <v>225</v>
      </c>
      <c r="H135" s="130">
        <v>16.5</v>
      </c>
      <c r="I135" s="131"/>
      <c r="J135" s="132">
        <f>ROUND(I135*H135,2)</f>
        <v>0</v>
      </c>
      <c r="K135" s="128" t="s">
        <v>148</v>
      </c>
      <c r="L135" s="30"/>
      <c r="M135" s="133" t="s">
        <v>3</v>
      </c>
      <c r="N135" s="134" t="s">
        <v>47</v>
      </c>
      <c r="P135" s="135">
        <f>O135*H135</f>
        <v>0</v>
      </c>
      <c r="Q135" s="135">
        <v>0</v>
      </c>
      <c r="R135" s="135">
        <f>Q135*H135</f>
        <v>0</v>
      </c>
      <c r="S135" s="135">
        <v>0</v>
      </c>
      <c r="T135" s="136">
        <f>S135*H135</f>
        <v>0</v>
      </c>
      <c r="AR135" s="137" t="s">
        <v>149</v>
      </c>
      <c r="AT135" s="137" t="s">
        <v>144</v>
      </c>
      <c r="AU135" s="137" t="s">
        <v>86</v>
      </c>
      <c r="AY135" s="15" t="s">
        <v>141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5" t="s">
        <v>84</v>
      </c>
      <c r="BK135" s="138">
        <f>ROUND(I135*H135,2)</f>
        <v>0</v>
      </c>
      <c r="BL135" s="15" t="s">
        <v>149</v>
      </c>
      <c r="BM135" s="137" t="s">
        <v>1048</v>
      </c>
    </row>
    <row r="136" spans="2:65" s="1" customFormat="1">
      <c r="B136" s="30"/>
      <c r="D136" s="139" t="s">
        <v>151</v>
      </c>
      <c r="F136" s="140" t="s">
        <v>232</v>
      </c>
      <c r="I136" s="141"/>
      <c r="L136" s="30"/>
      <c r="M136" s="142"/>
      <c r="T136" s="51"/>
      <c r="AT136" s="15" t="s">
        <v>151</v>
      </c>
      <c r="AU136" s="15" t="s">
        <v>86</v>
      </c>
    </row>
    <row r="137" spans="2:65" s="1" customFormat="1" ht="24.2" customHeight="1">
      <c r="B137" s="125"/>
      <c r="C137" s="126" t="s">
        <v>233</v>
      </c>
      <c r="D137" s="126" t="s">
        <v>144</v>
      </c>
      <c r="E137" s="127" t="s">
        <v>234</v>
      </c>
      <c r="F137" s="128" t="s">
        <v>235</v>
      </c>
      <c r="G137" s="129" t="s">
        <v>1049</v>
      </c>
      <c r="H137" s="130">
        <v>412.5</v>
      </c>
      <c r="I137" s="131"/>
      <c r="J137" s="132">
        <f>ROUND(I137*H137,2)</f>
        <v>0</v>
      </c>
      <c r="K137" s="128" t="s">
        <v>148</v>
      </c>
      <c r="L137" s="30"/>
      <c r="M137" s="133" t="s">
        <v>3</v>
      </c>
      <c r="N137" s="134" t="s">
        <v>47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149</v>
      </c>
      <c r="AT137" s="137" t="s">
        <v>144</v>
      </c>
      <c r="AU137" s="137" t="s">
        <v>86</v>
      </c>
      <c r="AY137" s="15" t="s">
        <v>141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5" t="s">
        <v>84</v>
      </c>
      <c r="BK137" s="138">
        <f>ROUND(I137*H137,2)</f>
        <v>0</v>
      </c>
      <c r="BL137" s="15" t="s">
        <v>149</v>
      </c>
      <c r="BM137" s="137" t="s">
        <v>1050</v>
      </c>
    </row>
    <row r="138" spans="2:65" s="1" customFormat="1">
      <c r="B138" s="30"/>
      <c r="D138" s="139" t="s">
        <v>151</v>
      </c>
      <c r="F138" s="140" t="s">
        <v>238</v>
      </c>
      <c r="I138" s="141"/>
      <c r="L138" s="30"/>
      <c r="M138" s="142"/>
      <c r="T138" s="51"/>
      <c r="AT138" s="15" t="s">
        <v>151</v>
      </c>
      <c r="AU138" s="15" t="s">
        <v>86</v>
      </c>
    </row>
    <row r="139" spans="2:65" s="1" customFormat="1" ht="24.2" customHeight="1">
      <c r="B139" s="125"/>
      <c r="C139" s="126" t="s">
        <v>239</v>
      </c>
      <c r="D139" s="126" t="s">
        <v>144</v>
      </c>
      <c r="E139" s="127" t="s">
        <v>240</v>
      </c>
      <c r="F139" s="128" t="s">
        <v>241</v>
      </c>
      <c r="G139" s="129" t="s">
        <v>225</v>
      </c>
      <c r="H139" s="130">
        <v>5.2</v>
      </c>
      <c r="I139" s="131"/>
      <c r="J139" s="132">
        <f>ROUND(I139*H139,2)</f>
        <v>0</v>
      </c>
      <c r="K139" s="128" t="s">
        <v>148</v>
      </c>
      <c r="L139" s="30"/>
      <c r="M139" s="133" t="s">
        <v>3</v>
      </c>
      <c r="N139" s="134" t="s">
        <v>47</v>
      </c>
      <c r="P139" s="135">
        <f>O139*H139</f>
        <v>0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149</v>
      </c>
      <c r="AT139" s="137" t="s">
        <v>144</v>
      </c>
      <c r="AU139" s="137" t="s">
        <v>86</v>
      </c>
      <c r="AY139" s="15" t="s">
        <v>141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5" t="s">
        <v>84</v>
      </c>
      <c r="BK139" s="138">
        <f>ROUND(I139*H139,2)</f>
        <v>0</v>
      </c>
      <c r="BL139" s="15" t="s">
        <v>149</v>
      </c>
      <c r="BM139" s="137" t="s">
        <v>1051</v>
      </c>
    </row>
    <row r="140" spans="2:65" s="1" customFormat="1">
      <c r="B140" s="30"/>
      <c r="D140" s="139" t="s">
        <v>151</v>
      </c>
      <c r="F140" s="140" t="s">
        <v>243</v>
      </c>
      <c r="I140" s="141"/>
      <c r="L140" s="30"/>
      <c r="M140" s="142"/>
      <c r="T140" s="51"/>
      <c r="AT140" s="15" t="s">
        <v>151</v>
      </c>
      <c r="AU140" s="15" t="s">
        <v>86</v>
      </c>
    </row>
    <row r="141" spans="2:65" s="1" customFormat="1" ht="21.75" customHeight="1">
      <c r="B141" s="125"/>
      <c r="C141" s="126" t="s">
        <v>286</v>
      </c>
      <c r="D141" s="126" t="s">
        <v>144</v>
      </c>
      <c r="E141" s="127" t="s">
        <v>245</v>
      </c>
      <c r="F141" s="128" t="s">
        <v>246</v>
      </c>
      <c r="G141" s="129" t="s">
        <v>225</v>
      </c>
      <c r="H141" s="130">
        <v>11.513</v>
      </c>
      <c r="I141" s="131"/>
      <c r="J141" s="132">
        <f>ROUND(I141*H141,2)</f>
        <v>0</v>
      </c>
      <c r="K141" s="128" t="s">
        <v>148</v>
      </c>
      <c r="L141" s="30"/>
      <c r="M141" s="133" t="s">
        <v>3</v>
      </c>
      <c r="N141" s="134" t="s">
        <v>47</v>
      </c>
      <c r="P141" s="135">
        <f>O141*H141</f>
        <v>0</v>
      </c>
      <c r="Q141" s="135">
        <v>0</v>
      </c>
      <c r="R141" s="135">
        <f>Q141*H141</f>
        <v>0</v>
      </c>
      <c r="S141" s="135">
        <v>0</v>
      </c>
      <c r="T141" s="136">
        <f>S141*H141</f>
        <v>0</v>
      </c>
      <c r="AR141" s="137" t="s">
        <v>149</v>
      </c>
      <c r="AT141" s="137" t="s">
        <v>144</v>
      </c>
      <c r="AU141" s="137" t="s">
        <v>86</v>
      </c>
      <c r="AY141" s="15" t="s">
        <v>141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5" t="s">
        <v>84</v>
      </c>
      <c r="BK141" s="138">
        <f>ROUND(I141*H141,2)</f>
        <v>0</v>
      </c>
      <c r="BL141" s="15" t="s">
        <v>149</v>
      </c>
      <c r="BM141" s="137" t="s">
        <v>1052</v>
      </c>
    </row>
    <row r="142" spans="2:65" s="1" customFormat="1">
      <c r="B142" s="30"/>
      <c r="D142" s="139" t="s">
        <v>151</v>
      </c>
      <c r="F142" s="140" t="s">
        <v>248</v>
      </c>
      <c r="I142" s="141"/>
      <c r="L142" s="30"/>
      <c r="M142" s="142"/>
      <c r="T142" s="51"/>
      <c r="AT142" s="15" t="s">
        <v>151</v>
      </c>
      <c r="AU142" s="15" t="s">
        <v>86</v>
      </c>
    </row>
    <row r="143" spans="2:65" s="11" customFormat="1" ht="22.9" customHeight="1">
      <c r="B143" s="113"/>
      <c r="D143" s="114" t="s">
        <v>75</v>
      </c>
      <c r="E143" s="123" t="s">
        <v>249</v>
      </c>
      <c r="F143" s="123" t="s">
        <v>250</v>
      </c>
      <c r="I143" s="116"/>
      <c r="J143" s="124">
        <f>BK143</f>
        <v>0</v>
      </c>
      <c r="L143" s="113"/>
      <c r="M143" s="118"/>
      <c r="P143" s="119">
        <f>SUM(P144:P145)</f>
        <v>0</v>
      </c>
      <c r="R143" s="119">
        <f>SUM(R144:R145)</f>
        <v>0</v>
      </c>
      <c r="T143" s="120">
        <f>SUM(T144:T145)</f>
        <v>0</v>
      </c>
      <c r="AR143" s="114" t="s">
        <v>84</v>
      </c>
      <c r="AT143" s="121" t="s">
        <v>75</v>
      </c>
      <c r="AU143" s="121" t="s">
        <v>84</v>
      </c>
      <c r="AY143" s="114" t="s">
        <v>141</v>
      </c>
      <c r="BK143" s="122">
        <f>SUM(BK144:BK145)</f>
        <v>0</v>
      </c>
    </row>
    <row r="144" spans="2:65" s="1" customFormat="1" ht="37.9" customHeight="1">
      <c r="B144" s="125"/>
      <c r="C144" s="126" t="s">
        <v>251</v>
      </c>
      <c r="D144" s="126" t="s">
        <v>144</v>
      </c>
      <c r="E144" s="127" t="s">
        <v>252</v>
      </c>
      <c r="F144" s="128" t="s">
        <v>253</v>
      </c>
      <c r="G144" s="129" t="s">
        <v>225</v>
      </c>
      <c r="H144" s="130">
        <v>10</v>
      </c>
      <c r="I144" s="131"/>
      <c r="J144" s="132">
        <f>ROUND(I144*H144,2)</f>
        <v>0</v>
      </c>
      <c r="K144" s="128" t="s">
        <v>148</v>
      </c>
      <c r="L144" s="30"/>
      <c r="M144" s="133" t="s">
        <v>3</v>
      </c>
      <c r="N144" s="134" t="s">
        <v>47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149</v>
      </c>
      <c r="AT144" s="137" t="s">
        <v>144</v>
      </c>
      <c r="AU144" s="137" t="s">
        <v>86</v>
      </c>
      <c r="AY144" s="15" t="s">
        <v>141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5" t="s">
        <v>84</v>
      </c>
      <c r="BK144" s="138">
        <f>ROUND(I144*H144,2)</f>
        <v>0</v>
      </c>
      <c r="BL144" s="15" t="s">
        <v>149</v>
      </c>
      <c r="BM144" s="137" t="s">
        <v>1053</v>
      </c>
    </row>
    <row r="145" spans="2:65" s="1" customFormat="1">
      <c r="B145" s="30"/>
      <c r="D145" s="139" t="s">
        <v>151</v>
      </c>
      <c r="F145" s="140" t="s">
        <v>255</v>
      </c>
      <c r="I145" s="141"/>
      <c r="L145" s="30"/>
      <c r="M145" s="142"/>
      <c r="T145" s="51"/>
      <c r="AT145" s="15" t="s">
        <v>151</v>
      </c>
      <c r="AU145" s="15" t="s">
        <v>86</v>
      </c>
    </row>
    <row r="146" spans="2:65" s="11" customFormat="1" ht="25.9" customHeight="1">
      <c r="B146" s="113"/>
      <c r="D146" s="114" t="s">
        <v>75</v>
      </c>
      <c r="E146" s="115" t="s">
        <v>256</v>
      </c>
      <c r="F146" s="115" t="s">
        <v>257</v>
      </c>
      <c r="I146" s="116"/>
      <c r="J146" s="117">
        <f>BK146</f>
        <v>0</v>
      </c>
      <c r="L146" s="113"/>
      <c r="M146" s="118"/>
      <c r="P146" s="119">
        <f>P147+P162+P199+P210+P221+P233+P237+P258+P281+P284+P309+P334+P339</f>
        <v>0</v>
      </c>
      <c r="R146" s="119">
        <f>R147+R162+R199+R210+R221+R233+R237+R258+R281+R284+R309+R334+R339</f>
        <v>5.8066207600000004</v>
      </c>
      <c r="T146" s="120">
        <f>T147+T162+T199+T210+T221+T233+T237+T258+T281+T284+T309+T334+T339</f>
        <v>2.7692239999999999</v>
      </c>
      <c r="AR146" s="114" t="s">
        <v>86</v>
      </c>
      <c r="AT146" s="121" t="s">
        <v>75</v>
      </c>
      <c r="AU146" s="121" t="s">
        <v>76</v>
      </c>
      <c r="AY146" s="114" t="s">
        <v>141</v>
      </c>
      <c r="BK146" s="122">
        <f>BK147+BK162+BK199+BK210+BK221+BK233+BK237+BK258+BK281+BK284+BK309+BK334+BK339</f>
        <v>0</v>
      </c>
    </row>
    <row r="147" spans="2:65" s="11" customFormat="1" ht="22.9" customHeight="1">
      <c r="B147" s="113"/>
      <c r="D147" s="114" t="s">
        <v>75</v>
      </c>
      <c r="E147" s="123" t="s">
        <v>258</v>
      </c>
      <c r="F147" s="123" t="s">
        <v>259</v>
      </c>
      <c r="I147" s="116"/>
      <c r="J147" s="124">
        <f>BK147</f>
        <v>0</v>
      </c>
      <c r="L147" s="113"/>
      <c r="M147" s="118"/>
      <c r="P147" s="119">
        <f>SUM(P148:P161)</f>
        <v>0</v>
      </c>
      <c r="R147" s="119">
        <f>SUM(R148:R161)</f>
        <v>7.0750000000000007E-2</v>
      </c>
      <c r="T147" s="120">
        <f>SUM(T148:T161)</f>
        <v>0.373</v>
      </c>
      <c r="AR147" s="114" t="s">
        <v>86</v>
      </c>
      <c r="AT147" s="121" t="s">
        <v>75</v>
      </c>
      <c r="AU147" s="121" t="s">
        <v>84</v>
      </c>
      <c r="AY147" s="114" t="s">
        <v>141</v>
      </c>
      <c r="BK147" s="122">
        <f>SUM(BK148:BK161)</f>
        <v>0</v>
      </c>
    </row>
    <row r="148" spans="2:65" s="1" customFormat="1" ht="16.5" customHeight="1">
      <c r="B148" s="125"/>
      <c r="C148" s="126" t="s">
        <v>260</v>
      </c>
      <c r="D148" s="126" t="s">
        <v>144</v>
      </c>
      <c r="E148" s="127" t="s">
        <v>261</v>
      </c>
      <c r="F148" s="128" t="s">
        <v>262</v>
      </c>
      <c r="G148" s="129" t="s">
        <v>263</v>
      </c>
      <c r="H148" s="130">
        <v>25</v>
      </c>
      <c r="I148" s="131"/>
      <c r="J148" s="132">
        <f>ROUND(I148*H148,2)</f>
        <v>0</v>
      </c>
      <c r="K148" s="128" t="s">
        <v>148</v>
      </c>
      <c r="L148" s="30"/>
      <c r="M148" s="133" t="s">
        <v>3</v>
      </c>
      <c r="N148" s="134" t="s">
        <v>47</v>
      </c>
      <c r="P148" s="135">
        <f>O148*H148</f>
        <v>0</v>
      </c>
      <c r="Q148" s="135">
        <v>0</v>
      </c>
      <c r="R148" s="135">
        <f>Q148*H148</f>
        <v>0</v>
      </c>
      <c r="S148" s="135">
        <v>1.4919999999999999E-2</v>
      </c>
      <c r="T148" s="136">
        <f>S148*H148</f>
        <v>0.373</v>
      </c>
      <c r="AR148" s="137" t="s">
        <v>228</v>
      </c>
      <c r="AT148" s="137" t="s">
        <v>144</v>
      </c>
      <c r="AU148" s="137" t="s">
        <v>86</v>
      </c>
      <c r="AY148" s="15" t="s">
        <v>141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5" t="s">
        <v>84</v>
      </c>
      <c r="BK148" s="138">
        <f>ROUND(I148*H148,2)</f>
        <v>0</v>
      </c>
      <c r="BL148" s="15" t="s">
        <v>228</v>
      </c>
      <c r="BM148" s="137" t="s">
        <v>1054</v>
      </c>
    </row>
    <row r="149" spans="2:65" s="1" customFormat="1">
      <c r="B149" s="30"/>
      <c r="D149" s="139" t="s">
        <v>151</v>
      </c>
      <c r="F149" s="140" t="s">
        <v>265</v>
      </c>
      <c r="I149" s="141"/>
      <c r="L149" s="30"/>
      <c r="M149" s="142"/>
      <c r="T149" s="51"/>
      <c r="AT149" s="15" t="s">
        <v>151</v>
      </c>
      <c r="AU149" s="15" t="s">
        <v>86</v>
      </c>
    </row>
    <row r="150" spans="2:65" s="1" customFormat="1" ht="16.5" customHeight="1">
      <c r="B150" s="125"/>
      <c r="C150" s="126" t="s">
        <v>266</v>
      </c>
      <c r="D150" s="126" t="s">
        <v>144</v>
      </c>
      <c r="E150" s="127" t="s">
        <v>267</v>
      </c>
      <c r="F150" s="128" t="s">
        <v>268</v>
      </c>
      <c r="G150" s="129" t="s">
        <v>263</v>
      </c>
      <c r="H150" s="130">
        <v>25</v>
      </c>
      <c r="I150" s="131"/>
      <c r="J150" s="132">
        <f>ROUND(I150*H150,2)</f>
        <v>0</v>
      </c>
      <c r="K150" s="128" t="s">
        <v>148</v>
      </c>
      <c r="L150" s="30"/>
      <c r="M150" s="133" t="s">
        <v>3</v>
      </c>
      <c r="N150" s="134" t="s">
        <v>47</v>
      </c>
      <c r="P150" s="135">
        <f>O150*H150</f>
        <v>0</v>
      </c>
      <c r="Q150" s="135">
        <v>1.2999999999999999E-3</v>
      </c>
      <c r="R150" s="135">
        <f>Q150*H150</f>
        <v>3.2500000000000001E-2</v>
      </c>
      <c r="S150" s="135">
        <v>0</v>
      </c>
      <c r="T150" s="136">
        <f>S150*H150</f>
        <v>0</v>
      </c>
      <c r="AR150" s="137" t="s">
        <v>228</v>
      </c>
      <c r="AT150" s="137" t="s">
        <v>144</v>
      </c>
      <c r="AU150" s="137" t="s">
        <v>86</v>
      </c>
      <c r="AY150" s="15" t="s">
        <v>141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5" t="s">
        <v>84</v>
      </c>
      <c r="BK150" s="138">
        <f>ROUND(I150*H150,2)</f>
        <v>0</v>
      </c>
      <c r="BL150" s="15" t="s">
        <v>228</v>
      </c>
      <c r="BM150" s="137" t="s">
        <v>1055</v>
      </c>
    </row>
    <row r="151" spans="2:65" s="1" customFormat="1">
      <c r="B151" s="30"/>
      <c r="D151" s="139" t="s">
        <v>151</v>
      </c>
      <c r="F151" s="140" t="s">
        <v>270</v>
      </c>
      <c r="I151" s="141"/>
      <c r="L151" s="30"/>
      <c r="M151" s="142"/>
      <c r="T151" s="51"/>
      <c r="AT151" s="15" t="s">
        <v>151</v>
      </c>
      <c r="AU151" s="15" t="s">
        <v>86</v>
      </c>
    </row>
    <row r="152" spans="2:65" s="1" customFormat="1" ht="16.5" customHeight="1">
      <c r="B152" s="125"/>
      <c r="C152" s="126" t="s">
        <v>271</v>
      </c>
      <c r="D152" s="126" t="s">
        <v>144</v>
      </c>
      <c r="E152" s="127" t="s">
        <v>272</v>
      </c>
      <c r="F152" s="128" t="s">
        <v>273</v>
      </c>
      <c r="G152" s="129" t="s">
        <v>263</v>
      </c>
      <c r="H152" s="130">
        <v>25</v>
      </c>
      <c r="I152" s="131"/>
      <c r="J152" s="132">
        <f>ROUND(I152*H152,2)</f>
        <v>0</v>
      </c>
      <c r="K152" s="128" t="s">
        <v>148</v>
      </c>
      <c r="L152" s="30"/>
      <c r="M152" s="133" t="s">
        <v>3</v>
      </c>
      <c r="N152" s="134" t="s">
        <v>47</v>
      </c>
      <c r="P152" s="135">
        <f>O152*H152</f>
        <v>0</v>
      </c>
      <c r="Q152" s="135">
        <v>1.5299999999999999E-3</v>
      </c>
      <c r="R152" s="135">
        <f>Q152*H152</f>
        <v>3.8249999999999999E-2</v>
      </c>
      <c r="S152" s="135">
        <v>0</v>
      </c>
      <c r="T152" s="136">
        <f>S152*H152</f>
        <v>0</v>
      </c>
      <c r="AR152" s="137" t="s">
        <v>228</v>
      </c>
      <c r="AT152" s="137" t="s">
        <v>144</v>
      </c>
      <c r="AU152" s="137" t="s">
        <v>86</v>
      </c>
      <c r="AY152" s="15" t="s">
        <v>141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5" t="s">
        <v>84</v>
      </c>
      <c r="BK152" s="138">
        <f>ROUND(I152*H152,2)</f>
        <v>0</v>
      </c>
      <c r="BL152" s="15" t="s">
        <v>228</v>
      </c>
      <c r="BM152" s="137" t="s">
        <v>1056</v>
      </c>
    </row>
    <row r="153" spans="2:65" s="1" customFormat="1">
      <c r="B153" s="30"/>
      <c r="D153" s="139" t="s">
        <v>151</v>
      </c>
      <c r="F153" s="140" t="s">
        <v>275</v>
      </c>
      <c r="I153" s="141"/>
      <c r="L153" s="30"/>
      <c r="M153" s="142"/>
      <c r="T153" s="51"/>
      <c r="AT153" s="15" t="s">
        <v>151</v>
      </c>
      <c r="AU153" s="15" t="s">
        <v>86</v>
      </c>
    </row>
    <row r="154" spans="2:65" s="1" customFormat="1" ht="16.5" customHeight="1">
      <c r="B154" s="125"/>
      <c r="C154" s="126" t="s">
        <v>276</v>
      </c>
      <c r="D154" s="126" t="s">
        <v>144</v>
      </c>
      <c r="E154" s="127" t="s">
        <v>277</v>
      </c>
      <c r="F154" s="128" t="s">
        <v>278</v>
      </c>
      <c r="G154" s="129" t="s">
        <v>178</v>
      </c>
      <c r="H154" s="130">
        <v>10</v>
      </c>
      <c r="I154" s="131"/>
      <c r="J154" s="132">
        <f>ROUND(I154*H154,2)</f>
        <v>0</v>
      </c>
      <c r="K154" s="128" t="s">
        <v>148</v>
      </c>
      <c r="L154" s="30"/>
      <c r="M154" s="133" t="s">
        <v>3</v>
      </c>
      <c r="N154" s="134" t="s">
        <v>47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228</v>
      </c>
      <c r="AT154" s="137" t="s">
        <v>144</v>
      </c>
      <c r="AU154" s="137" t="s">
        <v>86</v>
      </c>
      <c r="AY154" s="15" t="s">
        <v>141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5" t="s">
        <v>84</v>
      </c>
      <c r="BK154" s="138">
        <f>ROUND(I154*H154,2)</f>
        <v>0</v>
      </c>
      <c r="BL154" s="15" t="s">
        <v>228</v>
      </c>
      <c r="BM154" s="137" t="s">
        <v>1057</v>
      </c>
    </row>
    <row r="155" spans="2:65" s="1" customFormat="1">
      <c r="B155" s="30"/>
      <c r="D155" s="139" t="s">
        <v>151</v>
      </c>
      <c r="F155" s="140" t="s">
        <v>280</v>
      </c>
      <c r="I155" s="141"/>
      <c r="L155" s="30"/>
      <c r="M155" s="142"/>
      <c r="T155" s="51"/>
      <c r="AT155" s="15" t="s">
        <v>151</v>
      </c>
      <c r="AU155" s="15" t="s">
        <v>86</v>
      </c>
    </row>
    <row r="156" spans="2:65" s="1" customFormat="1" ht="16.5" customHeight="1">
      <c r="B156" s="125"/>
      <c r="C156" s="126" t="s">
        <v>281</v>
      </c>
      <c r="D156" s="126" t="s">
        <v>144</v>
      </c>
      <c r="E156" s="127" t="s">
        <v>282</v>
      </c>
      <c r="F156" s="128" t="s">
        <v>283</v>
      </c>
      <c r="G156" s="129" t="s">
        <v>263</v>
      </c>
      <c r="H156" s="130">
        <v>25</v>
      </c>
      <c r="I156" s="131"/>
      <c r="J156" s="132">
        <f>ROUND(I156*H156,2)</f>
        <v>0</v>
      </c>
      <c r="K156" s="128" t="s">
        <v>148</v>
      </c>
      <c r="L156" s="30"/>
      <c r="M156" s="133" t="s">
        <v>3</v>
      </c>
      <c r="N156" s="134" t="s">
        <v>47</v>
      </c>
      <c r="P156" s="135">
        <f>O156*H156</f>
        <v>0</v>
      </c>
      <c r="Q156" s="135">
        <v>0</v>
      </c>
      <c r="R156" s="135">
        <f>Q156*H156</f>
        <v>0</v>
      </c>
      <c r="S156" s="135">
        <v>0</v>
      </c>
      <c r="T156" s="136">
        <f>S156*H156</f>
        <v>0</v>
      </c>
      <c r="AR156" s="137" t="s">
        <v>228</v>
      </c>
      <c r="AT156" s="137" t="s">
        <v>144</v>
      </c>
      <c r="AU156" s="137" t="s">
        <v>86</v>
      </c>
      <c r="AY156" s="15" t="s">
        <v>141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5" t="s">
        <v>84</v>
      </c>
      <c r="BK156" s="138">
        <f>ROUND(I156*H156,2)</f>
        <v>0</v>
      </c>
      <c r="BL156" s="15" t="s">
        <v>228</v>
      </c>
      <c r="BM156" s="137" t="s">
        <v>1058</v>
      </c>
    </row>
    <row r="157" spans="2:65" s="1" customFormat="1">
      <c r="B157" s="30"/>
      <c r="D157" s="139" t="s">
        <v>151</v>
      </c>
      <c r="F157" s="140" t="s">
        <v>285</v>
      </c>
      <c r="I157" s="141"/>
      <c r="L157" s="30"/>
      <c r="M157" s="142"/>
      <c r="T157" s="51"/>
      <c r="AT157" s="15" t="s">
        <v>151</v>
      </c>
      <c r="AU157" s="15" t="s">
        <v>86</v>
      </c>
    </row>
    <row r="158" spans="2:65" s="1" customFormat="1" ht="24.2" customHeight="1">
      <c r="B158" s="125"/>
      <c r="C158" s="126" t="s">
        <v>291</v>
      </c>
      <c r="D158" s="126" t="s">
        <v>144</v>
      </c>
      <c r="E158" s="127" t="s">
        <v>287</v>
      </c>
      <c r="F158" s="128" t="s">
        <v>288</v>
      </c>
      <c r="G158" s="129" t="s">
        <v>225</v>
      </c>
      <c r="H158" s="130">
        <v>2.5</v>
      </c>
      <c r="I158" s="131"/>
      <c r="J158" s="132">
        <f>ROUND(I158*H158,2)</f>
        <v>0</v>
      </c>
      <c r="K158" s="128" t="s">
        <v>148</v>
      </c>
      <c r="L158" s="30"/>
      <c r="M158" s="133" t="s">
        <v>3</v>
      </c>
      <c r="N158" s="134" t="s">
        <v>47</v>
      </c>
      <c r="P158" s="135">
        <f>O158*H158</f>
        <v>0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228</v>
      </c>
      <c r="AT158" s="137" t="s">
        <v>144</v>
      </c>
      <c r="AU158" s="137" t="s">
        <v>86</v>
      </c>
      <c r="AY158" s="15" t="s">
        <v>141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5" t="s">
        <v>84</v>
      </c>
      <c r="BK158" s="138">
        <f>ROUND(I158*H158,2)</f>
        <v>0</v>
      </c>
      <c r="BL158" s="15" t="s">
        <v>228</v>
      </c>
      <c r="BM158" s="137" t="s">
        <v>1059</v>
      </c>
    </row>
    <row r="159" spans="2:65" s="1" customFormat="1">
      <c r="B159" s="30"/>
      <c r="D159" s="139" t="s">
        <v>151</v>
      </c>
      <c r="F159" s="140" t="s">
        <v>290</v>
      </c>
      <c r="I159" s="141"/>
      <c r="L159" s="30"/>
      <c r="M159" s="142"/>
      <c r="T159" s="51"/>
      <c r="AT159" s="15" t="s">
        <v>151</v>
      </c>
      <c r="AU159" s="15" t="s">
        <v>86</v>
      </c>
    </row>
    <row r="160" spans="2:65" s="1" customFormat="1" ht="37.9" customHeight="1">
      <c r="B160" s="125"/>
      <c r="C160" s="126" t="s">
        <v>518</v>
      </c>
      <c r="D160" s="126" t="s">
        <v>144</v>
      </c>
      <c r="E160" s="127" t="s">
        <v>292</v>
      </c>
      <c r="F160" s="128" t="s">
        <v>293</v>
      </c>
      <c r="G160" s="129" t="s">
        <v>225</v>
      </c>
      <c r="H160" s="130">
        <v>2.5</v>
      </c>
      <c r="I160" s="131"/>
      <c r="J160" s="132">
        <f>ROUND(I160*H160,2)</f>
        <v>0</v>
      </c>
      <c r="K160" s="128" t="s">
        <v>148</v>
      </c>
      <c r="L160" s="30"/>
      <c r="M160" s="133" t="s">
        <v>3</v>
      </c>
      <c r="N160" s="134" t="s">
        <v>47</v>
      </c>
      <c r="P160" s="135">
        <f>O160*H160</f>
        <v>0</v>
      </c>
      <c r="Q160" s="135">
        <v>0</v>
      </c>
      <c r="R160" s="135">
        <f>Q160*H160</f>
        <v>0</v>
      </c>
      <c r="S160" s="135">
        <v>0</v>
      </c>
      <c r="T160" s="136">
        <f>S160*H160</f>
        <v>0</v>
      </c>
      <c r="AR160" s="137" t="s">
        <v>228</v>
      </c>
      <c r="AT160" s="137" t="s">
        <v>144</v>
      </c>
      <c r="AU160" s="137" t="s">
        <v>86</v>
      </c>
      <c r="AY160" s="15" t="s">
        <v>141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5" t="s">
        <v>84</v>
      </c>
      <c r="BK160" s="138">
        <f>ROUND(I160*H160,2)</f>
        <v>0</v>
      </c>
      <c r="BL160" s="15" t="s">
        <v>228</v>
      </c>
      <c r="BM160" s="137" t="s">
        <v>1060</v>
      </c>
    </row>
    <row r="161" spans="2:65" s="1" customFormat="1">
      <c r="B161" s="30"/>
      <c r="D161" s="139" t="s">
        <v>151</v>
      </c>
      <c r="F161" s="140" t="s">
        <v>295</v>
      </c>
      <c r="I161" s="141"/>
      <c r="L161" s="30"/>
      <c r="M161" s="142"/>
      <c r="T161" s="51"/>
      <c r="AT161" s="15" t="s">
        <v>151</v>
      </c>
      <c r="AU161" s="15" t="s">
        <v>86</v>
      </c>
    </row>
    <row r="162" spans="2:65" s="11" customFormat="1" ht="22.9" customHeight="1">
      <c r="B162" s="113"/>
      <c r="D162" s="114" t="s">
        <v>75</v>
      </c>
      <c r="E162" s="123" t="s">
        <v>296</v>
      </c>
      <c r="F162" s="123" t="s">
        <v>297</v>
      </c>
      <c r="I162" s="116"/>
      <c r="J162" s="124">
        <f>BK162</f>
        <v>0</v>
      </c>
      <c r="L162" s="113"/>
      <c r="M162" s="118"/>
      <c r="P162" s="119">
        <f>SUM(P163:P198)</f>
        <v>0</v>
      </c>
      <c r="R162" s="119">
        <f>SUM(R163:R198)</f>
        <v>0.20118000000000005</v>
      </c>
      <c r="T162" s="120">
        <f>SUM(T163:T198)</f>
        <v>1.933E-2</v>
      </c>
      <c r="AR162" s="114" t="s">
        <v>86</v>
      </c>
      <c r="AT162" s="121" t="s">
        <v>75</v>
      </c>
      <c r="AU162" s="121" t="s">
        <v>84</v>
      </c>
      <c r="AY162" s="114" t="s">
        <v>141</v>
      </c>
      <c r="BK162" s="122">
        <f>SUM(BK163:BK198)</f>
        <v>0</v>
      </c>
    </row>
    <row r="163" spans="2:65" s="1" customFormat="1" ht="16.5" customHeight="1">
      <c r="B163" s="125"/>
      <c r="C163" s="126" t="s">
        <v>298</v>
      </c>
      <c r="D163" s="126" t="s">
        <v>144</v>
      </c>
      <c r="E163" s="127" t="s">
        <v>299</v>
      </c>
      <c r="F163" s="128" t="s">
        <v>300</v>
      </c>
      <c r="G163" s="129" t="s">
        <v>165</v>
      </c>
      <c r="H163" s="130">
        <v>1</v>
      </c>
      <c r="I163" s="131"/>
      <c r="J163" s="132">
        <f>ROUND(I163*H163,2)</f>
        <v>0</v>
      </c>
      <c r="K163" s="128" t="s">
        <v>148</v>
      </c>
      <c r="L163" s="30"/>
      <c r="M163" s="133" t="s">
        <v>3</v>
      </c>
      <c r="N163" s="134" t="s">
        <v>47</v>
      </c>
      <c r="P163" s="135">
        <f>O163*H163</f>
        <v>0</v>
      </c>
      <c r="Q163" s="135">
        <v>0</v>
      </c>
      <c r="R163" s="135">
        <f>Q163*H163</f>
        <v>0</v>
      </c>
      <c r="S163" s="135">
        <v>1.933E-2</v>
      </c>
      <c r="T163" s="136">
        <f>S163*H163</f>
        <v>1.933E-2</v>
      </c>
      <c r="AR163" s="137" t="s">
        <v>228</v>
      </c>
      <c r="AT163" s="137" t="s">
        <v>144</v>
      </c>
      <c r="AU163" s="137" t="s">
        <v>86</v>
      </c>
      <c r="AY163" s="15" t="s">
        <v>141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5" t="s">
        <v>84</v>
      </c>
      <c r="BK163" s="138">
        <f>ROUND(I163*H163,2)</f>
        <v>0</v>
      </c>
      <c r="BL163" s="15" t="s">
        <v>228</v>
      </c>
      <c r="BM163" s="137" t="s">
        <v>1061</v>
      </c>
    </row>
    <row r="164" spans="2:65" s="1" customFormat="1">
      <c r="B164" s="30"/>
      <c r="D164" s="139" t="s">
        <v>151</v>
      </c>
      <c r="F164" s="140" t="s">
        <v>302</v>
      </c>
      <c r="I164" s="141"/>
      <c r="L164" s="30"/>
      <c r="M164" s="142"/>
      <c r="T164" s="51"/>
      <c r="AT164" s="15" t="s">
        <v>151</v>
      </c>
      <c r="AU164" s="15" t="s">
        <v>86</v>
      </c>
    </row>
    <row r="165" spans="2:65" s="1" customFormat="1" ht="16.5" customHeight="1">
      <c r="B165" s="125"/>
      <c r="C165" s="126" t="s">
        <v>303</v>
      </c>
      <c r="D165" s="126" t="s">
        <v>144</v>
      </c>
      <c r="E165" s="127" t="s">
        <v>304</v>
      </c>
      <c r="F165" s="128" t="s">
        <v>305</v>
      </c>
      <c r="G165" s="129" t="s">
        <v>178</v>
      </c>
      <c r="H165" s="130">
        <v>4</v>
      </c>
      <c r="I165" s="131"/>
      <c r="J165" s="132">
        <f>ROUND(I165*H165,2)</f>
        <v>0</v>
      </c>
      <c r="K165" s="128" t="s">
        <v>148</v>
      </c>
      <c r="L165" s="30"/>
      <c r="M165" s="133" t="s">
        <v>3</v>
      </c>
      <c r="N165" s="134" t="s">
        <v>47</v>
      </c>
      <c r="P165" s="135">
        <f>O165*H165</f>
        <v>0</v>
      </c>
      <c r="Q165" s="135">
        <v>1.2700000000000001E-3</v>
      </c>
      <c r="R165" s="135">
        <f>Q165*H165</f>
        <v>5.0800000000000003E-3</v>
      </c>
      <c r="S165" s="135">
        <v>0</v>
      </c>
      <c r="T165" s="136">
        <f>S165*H165</f>
        <v>0</v>
      </c>
      <c r="AR165" s="137" t="s">
        <v>228</v>
      </c>
      <c r="AT165" s="137" t="s">
        <v>144</v>
      </c>
      <c r="AU165" s="137" t="s">
        <v>86</v>
      </c>
      <c r="AY165" s="15" t="s">
        <v>141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5" t="s">
        <v>84</v>
      </c>
      <c r="BK165" s="138">
        <f>ROUND(I165*H165,2)</f>
        <v>0</v>
      </c>
      <c r="BL165" s="15" t="s">
        <v>228</v>
      </c>
      <c r="BM165" s="137" t="s">
        <v>1062</v>
      </c>
    </row>
    <row r="166" spans="2:65" s="1" customFormat="1">
      <c r="B166" s="30"/>
      <c r="D166" s="139" t="s">
        <v>151</v>
      </c>
      <c r="F166" s="140" t="s">
        <v>307</v>
      </c>
      <c r="I166" s="141"/>
      <c r="L166" s="30"/>
      <c r="M166" s="142"/>
      <c r="T166" s="51"/>
      <c r="AT166" s="15" t="s">
        <v>151</v>
      </c>
      <c r="AU166" s="15" t="s">
        <v>86</v>
      </c>
    </row>
    <row r="167" spans="2:65" s="1" customFormat="1" ht="16.5" customHeight="1">
      <c r="B167" s="125"/>
      <c r="C167" s="143" t="s">
        <v>308</v>
      </c>
      <c r="D167" s="143" t="s">
        <v>182</v>
      </c>
      <c r="E167" s="144" t="s">
        <v>309</v>
      </c>
      <c r="F167" s="145" t="s">
        <v>310</v>
      </c>
      <c r="G167" s="146" t="s">
        <v>178</v>
      </c>
      <c r="H167" s="147">
        <v>4</v>
      </c>
      <c r="I167" s="148"/>
      <c r="J167" s="149">
        <f>ROUND(I167*H167,2)</f>
        <v>0</v>
      </c>
      <c r="K167" s="145" t="s">
        <v>148</v>
      </c>
      <c r="L167" s="150"/>
      <c r="M167" s="151" t="s">
        <v>3</v>
      </c>
      <c r="N167" s="152" t="s">
        <v>47</v>
      </c>
      <c r="P167" s="135">
        <f>O167*H167</f>
        <v>0</v>
      </c>
      <c r="Q167" s="135">
        <v>8.0000000000000004E-4</v>
      </c>
      <c r="R167" s="135">
        <f>Q167*H167</f>
        <v>3.2000000000000002E-3</v>
      </c>
      <c r="S167" s="135">
        <v>0</v>
      </c>
      <c r="T167" s="136">
        <f>S167*H167</f>
        <v>0</v>
      </c>
      <c r="AR167" s="137" t="s">
        <v>311</v>
      </c>
      <c r="AT167" s="137" t="s">
        <v>182</v>
      </c>
      <c r="AU167" s="137" t="s">
        <v>86</v>
      </c>
      <c r="AY167" s="15" t="s">
        <v>141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5" t="s">
        <v>84</v>
      </c>
      <c r="BK167" s="138">
        <f>ROUND(I167*H167,2)</f>
        <v>0</v>
      </c>
      <c r="BL167" s="15" t="s">
        <v>228</v>
      </c>
      <c r="BM167" s="137" t="s">
        <v>1063</v>
      </c>
    </row>
    <row r="168" spans="2:65" s="1" customFormat="1" ht="16.5" customHeight="1">
      <c r="B168" s="125"/>
      <c r="C168" s="143" t="s">
        <v>313</v>
      </c>
      <c r="D168" s="143" t="s">
        <v>182</v>
      </c>
      <c r="E168" s="144" t="s">
        <v>314</v>
      </c>
      <c r="F168" s="145" t="s">
        <v>315</v>
      </c>
      <c r="G168" s="146" t="s">
        <v>178</v>
      </c>
      <c r="H168" s="147">
        <v>4</v>
      </c>
      <c r="I168" s="148"/>
      <c r="J168" s="149">
        <f>ROUND(I168*H168,2)</f>
        <v>0</v>
      </c>
      <c r="K168" s="145" t="s">
        <v>148</v>
      </c>
      <c r="L168" s="150"/>
      <c r="M168" s="151" t="s">
        <v>3</v>
      </c>
      <c r="N168" s="152" t="s">
        <v>47</v>
      </c>
      <c r="P168" s="135">
        <f>O168*H168</f>
        <v>0</v>
      </c>
      <c r="Q168" s="135">
        <v>1.4999999999999999E-2</v>
      </c>
      <c r="R168" s="135">
        <f>Q168*H168</f>
        <v>0.06</v>
      </c>
      <c r="S168" s="135">
        <v>0</v>
      </c>
      <c r="T168" s="136">
        <f>S168*H168</f>
        <v>0</v>
      </c>
      <c r="AR168" s="137" t="s">
        <v>311</v>
      </c>
      <c r="AT168" s="137" t="s">
        <v>182</v>
      </c>
      <c r="AU168" s="137" t="s">
        <v>86</v>
      </c>
      <c r="AY168" s="15" t="s">
        <v>141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5" t="s">
        <v>84</v>
      </c>
      <c r="BK168" s="138">
        <f>ROUND(I168*H168,2)</f>
        <v>0</v>
      </c>
      <c r="BL168" s="15" t="s">
        <v>228</v>
      </c>
      <c r="BM168" s="137" t="s">
        <v>1064</v>
      </c>
    </row>
    <row r="169" spans="2:65" s="1" customFormat="1" ht="24.2" customHeight="1">
      <c r="B169" s="125"/>
      <c r="C169" s="126" t="s">
        <v>317</v>
      </c>
      <c r="D169" s="126" t="s">
        <v>144</v>
      </c>
      <c r="E169" s="127" t="s">
        <v>318</v>
      </c>
      <c r="F169" s="128" t="s">
        <v>319</v>
      </c>
      <c r="G169" s="129" t="s">
        <v>165</v>
      </c>
      <c r="H169" s="130">
        <v>4</v>
      </c>
      <c r="I169" s="131"/>
      <c r="J169" s="132">
        <f>ROUND(I169*H169,2)</f>
        <v>0</v>
      </c>
      <c r="K169" s="128" t="s">
        <v>148</v>
      </c>
      <c r="L169" s="30"/>
      <c r="M169" s="133" t="s">
        <v>3</v>
      </c>
      <c r="N169" s="134" t="s">
        <v>47</v>
      </c>
      <c r="P169" s="135">
        <f>O169*H169</f>
        <v>0</v>
      </c>
      <c r="Q169" s="135">
        <v>1.5469999999999999E-2</v>
      </c>
      <c r="R169" s="135">
        <f>Q169*H169</f>
        <v>6.1879999999999998E-2</v>
      </c>
      <c r="S169" s="135">
        <v>0</v>
      </c>
      <c r="T169" s="136">
        <f>S169*H169</f>
        <v>0</v>
      </c>
      <c r="AR169" s="137" t="s">
        <v>228</v>
      </c>
      <c r="AT169" s="137" t="s">
        <v>144</v>
      </c>
      <c r="AU169" s="137" t="s">
        <v>86</v>
      </c>
      <c r="AY169" s="15" t="s">
        <v>141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5" t="s">
        <v>84</v>
      </c>
      <c r="BK169" s="138">
        <f>ROUND(I169*H169,2)</f>
        <v>0</v>
      </c>
      <c r="BL169" s="15" t="s">
        <v>228</v>
      </c>
      <c r="BM169" s="137" t="s">
        <v>1065</v>
      </c>
    </row>
    <row r="170" spans="2:65" s="1" customFormat="1">
      <c r="B170" s="30"/>
      <c r="D170" s="139" t="s">
        <v>151</v>
      </c>
      <c r="F170" s="140" t="s">
        <v>321</v>
      </c>
      <c r="I170" s="141"/>
      <c r="L170" s="30"/>
      <c r="M170" s="142"/>
      <c r="T170" s="51"/>
      <c r="AT170" s="15" t="s">
        <v>151</v>
      </c>
      <c r="AU170" s="15" t="s">
        <v>86</v>
      </c>
    </row>
    <row r="171" spans="2:65" s="1" customFormat="1" ht="16.5" customHeight="1">
      <c r="B171" s="125"/>
      <c r="C171" s="143" t="s">
        <v>523</v>
      </c>
      <c r="D171" s="143" t="s">
        <v>182</v>
      </c>
      <c r="E171" s="144" t="s">
        <v>323</v>
      </c>
      <c r="F171" s="145" t="s">
        <v>324</v>
      </c>
      <c r="G171" s="146" t="s">
        <v>178</v>
      </c>
      <c r="H171" s="147">
        <v>4</v>
      </c>
      <c r="I171" s="148"/>
      <c r="J171" s="149">
        <f>ROUND(I171*H171,2)</f>
        <v>0</v>
      </c>
      <c r="K171" s="145" t="s">
        <v>148</v>
      </c>
      <c r="L171" s="150"/>
      <c r="M171" s="151" t="s">
        <v>3</v>
      </c>
      <c r="N171" s="152" t="s">
        <v>47</v>
      </c>
      <c r="P171" s="135">
        <f>O171*H171</f>
        <v>0</v>
      </c>
      <c r="Q171" s="135">
        <v>3.1E-4</v>
      </c>
      <c r="R171" s="135">
        <f>Q171*H171</f>
        <v>1.24E-3</v>
      </c>
      <c r="S171" s="135">
        <v>0</v>
      </c>
      <c r="T171" s="136">
        <f>S171*H171</f>
        <v>0</v>
      </c>
      <c r="AR171" s="137" t="s">
        <v>311</v>
      </c>
      <c r="AT171" s="137" t="s">
        <v>182</v>
      </c>
      <c r="AU171" s="137" t="s">
        <v>86</v>
      </c>
      <c r="AY171" s="15" t="s">
        <v>141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5" t="s">
        <v>84</v>
      </c>
      <c r="BK171" s="138">
        <f>ROUND(I171*H171,2)</f>
        <v>0</v>
      </c>
      <c r="BL171" s="15" t="s">
        <v>228</v>
      </c>
      <c r="BM171" s="137" t="s">
        <v>1066</v>
      </c>
    </row>
    <row r="172" spans="2:65" s="1" customFormat="1" ht="16.5" customHeight="1">
      <c r="B172" s="125"/>
      <c r="C172" s="126" t="s">
        <v>326</v>
      </c>
      <c r="D172" s="126" t="s">
        <v>144</v>
      </c>
      <c r="E172" s="127" t="s">
        <v>327</v>
      </c>
      <c r="F172" s="128" t="s">
        <v>328</v>
      </c>
      <c r="G172" s="129" t="s">
        <v>178</v>
      </c>
      <c r="H172" s="130">
        <v>4</v>
      </c>
      <c r="I172" s="131"/>
      <c r="J172" s="132">
        <f>ROUND(I172*H172,2)</f>
        <v>0</v>
      </c>
      <c r="K172" s="128" t="s">
        <v>148</v>
      </c>
      <c r="L172" s="30"/>
      <c r="M172" s="133" t="s">
        <v>3</v>
      </c>
      <c r="N172" s="134" t="s">
        <v>47</v>
      </c>
      <c r="P172" s="135">
        <f>O172*H172</f>
        <v>0</v>
      </c>
      <c r="Q172" s="135">
        <v>0</v>
      </c>
      <c r="R172" s="135">
        <f>Q172*H172</f>
        <v>0</v>
      </c>
      <c r="S172" s="135">
        <v>0</v>
      </c>
      <c r="T172" s="136">
        <f>S172*H172</f>
        <v>0</v>
      </c>
      <c r="AR172" s="137" t="s">
        <v>228</v>
      </c>
      <c r="AT172" s="137" t="s">
        <v>144</v>
      </c>
      <c r="AU172" s="137" t="s">
        <v>86</v>
      </c>
      <c r="AY172" s="15" t="s">
        <v>141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5" t="s">
        <v>84</v>
      </c>
      <c r="BK172" s="138">
        <f>ROUND(I172*H172,2)</f>
        <v>0</v>
      </c>
      <c r="BL172" s="15" t="s">
        <v>228</v>
      </c>
      <c r="BM172" s="137" t="s">
        <v>1067</v>
      </c>
    </row>
    <row r="173" spans="2:65" s="1" customFormat="1">
      <c r="B173" s="30"/>
      <c r="D173" s="139" t="s">
        <v>151</v>
      </c>
      <c r="F173" s="140" t="s">
        <v>330</v>
      </c>
      <c r="I173" s="141"/>
      <c r="L173" s="30"/>
      <c r="M173" s="142"/>
      <c r="T173" s="51"/>
      <c r="AT173" s="15" t="s">
        <v>151</v>
      </c>
      <c r="AU173" s="15" t="s">
        <v>86</v>
      </c>
    </row>
    <row r="174" spans="2:65" s="1" customFormat="1" ht="16.5" customHeight="1">
      <c r="B174" s="125"/>
      <c r="C174" s="143" t="s">
        <v>331</v>
      </c>
      <c r="D174" s="143" t="s">
        <v>182</v>
      </c>
      <c r="E174" s="144" t="s">
        <v>332</v>
      </c>
      <c r="F174" s="145" t="s">
        <v>333</v>
      </c>
      <c r="G174" s="146" t="s">
        <v>178</v>
      </c>
      <c r="H174" s="147">
        <v>4</v>
      </c>
      <c r="I174" s="148"/>
      <c r="J174" s="149">
        <f>ROUND(I174*H174,2)</f>
        <v>0</v>
      </c>
      <c r="K174" s="145" t="s">
        <v>148</v>
      </c>
      <c r="L174" s="150"/>
      <c r="M174" s="151" t="s">
        <v>3</v>
      </c>
      <c r="N174" s="152" t="s">
        <v>47</v>
      </c>
      <c r="P174" s="135">
        <f>O174*H174</f>
        <v>0</v>
      </c>
      <c r="Q174" s="135">
        <v>5.0000000000000001E-4</v>
      </c>
      <c r="R174" s="135">
        <f>Q174*H174</f>
        <v>2E-3</v>
      </c>
      <c r="S174" s="135">
        <v>0</v>
      </c>
      <c r="T174" s="136">
        <f>S174*H174</f>
        <v>0</v>
      </c>
      <c r="AR174" s="137" t="s">
        <v>311</v>
      </c>
      <c r="AT174" s="137" t="s">
        <v>182</v>
      </c>
      <c r="AU174" s="137" t="s">
        <v>86</v>
      </c>
      <c r="AY174" s="15" t="s">
        <v>141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5" t="s">
        <v>84</v>
      </c>
      <c r="BK174" s="138">
        <f>ROUND(I174*H174,2)</f>
        <v>0</v>
      </c>
      <c r="BL174" s="15" t="s">
        <v>228</v>
      </c>
      <c r="BM174" s="137" t="s">
        <v>1068</v>
      </c>
    </row>
    <row r="175" spans="2:65" s="1" customFormat="1" ht="16.5" customHeight="1">
      <c r="B175" s="125"/>
      <c r="C175" s="143" t="s">
        <v>322</v>
      </c>
      <c r="D175" s="143" t="s">
        <v>182</v>
      </c>
      <c r="E175" s="144" t="s">
        <v>385</v>
      </c>
      <c r="F175" s="145" t="s">
        <v>386</v>
      </c>
      <c r="G175" s="146" t="s">
        <v>178</v>
      </c>
      <c r="H175" s="147">
        <v>4</v>
      </c>
      <c r="I175" s="148"/>
      <c r="J175" s="149">
        <f>ROUND(I175*H175,2)</f>
        <v>0</v>
      </c>
      <c r="K175" s="145" t="s">
        <v>148</v>
      </c>
      <c r="L175" s="150"/>
      <c r="M175" s="151" t="s">
        <v>3</v>
      </c>
      <c r="N175" s="152" t="s">
        <v>47</v>
      </c>
      <c r="P175" s="135">
        <f>O175*H175</f>
        <v>0</v>
      </c>
      <c r="Q175" s="135">
        <v>2.5000000000000001E-3</v>
      </c>
      <c r="R175" s="135">
        <f>Q175*H175</f>
        <v>0.01</v>
      </c>
      <c r="S175" s="135">
        <v>0</v>
      </c>
      <c r="T175" s="136">
        <f>S175*H175</f>
        <v>0</v>
      </c>
      <c r="AR175" s="137" t="s">
        <v>311</v>
      </c>
      <c r="AT175" s="137" t="s">
        <v>182</v>
      </c>
      <c r="AU175" s="137" t="s">
        <v>86</v>
      </c>
      <c r="AY175" s="15" t="s">
        <v>141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5" t="s">
        <v>84</v>
      </c>
      <c r="BK175" s="138">
        <f>ROUND(I175*H175,2)</f>
        <v>0</v>
      </c>
      <c r="BL175" s="15" t="s">
        <v>228</v>
      </c>
      <c r="BM175" s="137" t="s">
        <v>1069</v>
      </c>
    </row>
    <row r="176" spans="2:65" s="1" customFormat="1" ht="16.5" customHeight="1">
      <c r="B176" s="125"/>
      <c r="C176" s="126" t="s">
        <v>335</v>
      </c>
      <c r="D176" s="126" t="s">
        <v>144</v>
      </c>
      <c r="E176" s="127" t="s">
        <v>336</v>
      </c>
      <c r="F176" s="128" t="s">
        <v>337</v>
      </c>
      <c r="G176" s="129" t="s">
        <v>178</v>
      </c>
      <c r="H176" s="130">
        <v>8</v>
      </c>
      <c r="I176" s="131"/>
      <c r="J176" s="132">
        <f>ROUND(I176*H176,2)</f>
        <v>0</v>
      </c>
      <c r="K176" s="128" t="s">
        <v>148</v>
      </c>
      <c r="L176" s="30"/>
      <c r="M176" s="133" t="s">
        <v>3</v>
      </c>
      <c r="N176" s="134" t="s">
        <v>47</v>
      </c>
      <c r="P176" s="135">
        <f>O176*H176</f>
        <v>0</v>
      </c>
      <c r="Q176" s="135">
        <v>0</v>
      </c>
      <c r="R176" s="135">
        <f>Q176*H176</f>
        <v>0</v>
      </c>
      <c r="S176" s="135">
        <v>0</v>
      </c>
      <c r="T176" s="136">
        <f>S176*H176</f>
        <v>0</v>
      </c>
      <c r="AR176" s="137" t="s">
        <v>228</v>
      </c>
      <c r="AT176" s="137" t="s">
        <v>144</v>
      </c>
      <c r="AU176" s="137" t="s">
        <v>86</v>
      </c>
      <c r="AY176" s="15" t="s">
        <v>141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5" t="s">
        <v>84</v>
      </c>
      <c r="BK176" s="138">
        <f>ROUND(I176*H176,2)</f>
        <v>0</v>
      </c>
      <c r="BL176" s="15" t="s">
        <v>228</v>
      </c>
      <c r="BM176" s="137" t="s">
        <v>1070</v>
      </c>
    </row>
    <row r="177" spans="2:65" s="1" customFormat="1">
      <c r="B177" s="30"/>
      <c r="D177" s="139" t="s">
        <v>151</v>
      </c>
      <c r="F177" s="140" t="s">
        <v>339</v>
      </c>
      <c r="I177" s="141"/>
      <c r="L177" s="30"/>
      <c r="M177" s="142"/>
      <c r="T177" s="51"/>
      <c r="AT177" s="15" t="s">
        <v>151</v>
      </c>
      <c r="AU177" s="15" t="s">
        <v>86</v>
      </c>
    </row>
    <row r="178" spans="2:65" s="1" customFormat="1" ht="16.5" customHeight="1">
      <c r="B178" s="125"/>
      <c r="C178" s="143" t="s">
        <v>340</v>
      </c>
      <c r="D178" s="143" t="s">
        <v>182</v>
      </c>
      <c r="E178" s="144" t="s">
        <v>341</v>
      </c>
      <c r="F178" s="145" t="s">
        <v>342</v>
      </c>
      <c r="G178" s="146" t="s">
        <v>178</v>
      </c>
      <c r="H178" s="147">
        <v>8</v>
      </c>
      <c r="I178" s="148"/>
      <c r="J178" s="149">
        <f>ROUND(I178*H178,2)</f>
        <v>0</v>
      </c>
      <c r="K178" s="145" t="s">
        <v>148</v>
      </c>
      <c r="L178" s="150"/>
      <c r="M178" s="151" t="s">
        <v>3</v>
      </c>
      <c r="N178" s="152" t="s">
        <v>47</v>
      </c>
      <c r="P178" s="135">
        <f>O178*H178</f>
        <v>0</v>
      </c>
      <c r="Q178" s="135">
        <v>5.0000000000000001E-4</v>
      </c>
      <c r="R178" s="135">
        <f>Q178*H178</f>
        <v>4.0000000000000001E-3</v>
      </c>
      <c r="S178" s="135">
        <v>0</v>
      </c>
      <c r="T178" s="136">
        <f>S178*H178</f>
        <v>0</v>
      </c>
      <c r="AR178" s="137" t="s">
        <v>311</v>
      </c>
      <c r="AT178" s="137" t="s">
        <v>182</v>
      </c>
      <c r="AU178" s="137" t="s">
        <v>86</v>
      </c>
      <c r="AY178" s="15" t="s">
        <v>141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5" t="s">
        <v>84</v>
      </c>
      <c r="BK178" s="138">
        <f>ROUND(I178*H178,2)</f>
        <v>0</v>
      </c>
      <c r="BL178" s="15" t="s">
        <v>228</v>
      </c>
      <c r="BM178" s="137" t="s">
        <v>1071</v>
      </c>
    </row>
    <row r="179" spans="2:65" s="1" customFormat="1" ht="16.5" customHeight="1">
      <c r="B179" s="125"/>
      <c r="C179" s="143" t="s">
        <v>344</v>
      </c>
      <c r="D179" s="143" t="s">
        <v>182</v>
      </c>
      <c r="E179" s="144" t="s">
        <v>345</v>
      </c>
      <c r="F179" s="145" t="s">
        <v>346</v>
      </c>
      <c r="G179" s="146" t="s">
        <v>178</v>
      </c>
      <c r="H179" s="147">
        <v>4</v>
      </c>
      <c r="I179" s="148"/>
      <c r="J179" s="149">
        <f>ROUND(I179*H179,2)</f>
        <v>0</v>
      </c>
      <c r="K179" s="145" t="s">
        <v>148</v>
      </c>
      <c r="L179" s="150"/>
      <c r="M179" s="151" t="s">
        <v>3</v>
      </c>
      <c r="N179" s="152" t="s">
        <v>47</v>
      </c>
      <c r="P179" s="135">
        <f>O179*H179</f>
        <v>0</v>
      </c>
      <c r="Q179" s="135">
        <v>2.0999999999999999E-3</v>
      </c>
      <c r="R179" s="135">
        <f>Q179*H179</f>
        <v>8.3999999999999995E-3</v>
      </c>
      <c r="S179" s="135">
        <v>0</v>
      </c>
      <c r="T179" s="136">
        <f>S179*H179</f>
        <v>0</v>
      </c>
      <c r="AR179" s="137" t="s">
        <v>311</v>
      </c>
      <c r="AT179" s="137" t="s">
        <v>182</v>
      </c>
      <c r="AU179" s="137" t="s">
        <v>86</v>
      </c>
      <c r="AY179" s="15" t="s">
        <v>141</v>
      </c>
      <c r="BE179" s="138">
        <f>IF(N179="základní",J179,0)</f>
        <v>0</v>
      </c>
      <c r="BF179" s="138">
        <f>IF(N179="snížená",J179,0)</f>
        <v>0</v>
      </c>
      <c r="BG179" s="138">
        <f>IF(N179="zákl. přenesená",J179,0)</f>
        <v>0</v>
      </c>
      <c r="BH179" s="138">
        <f>IF(N179="sníž. přenesená",J179,0)</f>
        <v>0</v>
      </c>
      <c r="BI179" s="138">
        <f>IF(N179="nulová",J179,0)</f>
        <v>0</v>
      </c>
      <c r="BJ179" s="15" t="s">
        <v>84</v>
      </c>
      <c r="BK179" s="138">
        <f>ROUND(I179*H179,2)</f>
        <v>0</v>
      </c>
      <c r="BL179" s="15" t="s">
        <v>228</v>
      </c>
      <c r="BM179" s="137" t="s">
        <v>1072</v>
      </c>
    </row>
    <row r="180" spans="2:65" s="1" customFormat="1" ht="16.5" customHeight="1">
      <c r="B180" s="125"/>
      <c r="C180" s="143" t="s">
        <v>348</v>
      </c>
      <c r="D180" s="143" t="s">
        <v>182</v>
      </c>
      <c r="E180" s="144" t="s">
        <v>1073</v>
      </c>
      <c r="F180" s="145" t="s">
        <v>1074</v>
      </c>
      <c r="G180" s="146" t="s">
        <v>178</v>
      </c>
      <c r="H180" s="147">
        <v>1</v>
      </c>
      <c r="I180" s="148"/>
      <c r="J180" s="149">
        <f>ROUND(I180*H180,2)</f>
        <v>0</v>
      </c>
      <c r="K180" s="145" t="s">
        <v>148</v>
      </c>
      <c r="L180" s="150"/>
      <c r="M180" s="151" t="s">
        <v>3</v>
      </c>
      <c r="N180" s="152" t="s">
        <v>47</v>
      </c>
      <c r="P180" s="135">
        <f>O180*H180</f>
        <v>0</v>
      </c>
      <c r="Q180" s="135">
        <v>1.9E-3</v>
      </c>
      <c r="R180" s="135">
        <f>Q180*H180</f>
        <v>1.9E-3</v>
      </c>
      <c r="S180" s="135">
        <v>0</v>
      </c>
      <c r="T180" s="136">
        <f>S180*H180</f>
        <v>0</v>
      </c>
      <c r="AR180" s="137" t="s">
        <v>311</v>
      </c>
      <c r="AT180" s="137" t="s">
        <v>182</v>
      </c>
      <c r="AU180" s="137" t="s">
        <v>86</v>
      </c>
      <c r="AY180" s="15" t="s">
        <v>141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5" t="s">
        <v>84</v>
      </c>
      <c r="BK180" s="138">
        <f>ROUND(I180*H180,2)</f>
        <v>0</v>
      </c>
      <c r="BL180" s="15" t="s">
        <v>228</v>
      </c>
      <c r="BM180" s="137" t="s">
        <v>1075</v>
      </c>
    </row>
    <row r="181" spans="2:65" s="1" customFormat="1" ht="16.5" customHeight="1">
      <c r="B181" s="125"/>
      <c r="C181" s="143" t="s">
        <v>352</v>
      </c>
      <c r="D181" s="143" t="s">
        <v>182</v>
      </c>
      <c r="E181" s="144" t="s">
        <v>349</v>
      </c>
      <c r="F181" s="145" t="s">
        <v>350</v>
      </c>
      <c r="G181" s="146" t="s">
        <v>178</v>
      </c>
      <c r="H181" s="147">
        <v>4</v>
      </c>
      <c r="I181" s="148"/>
      <c r="J181" s="149">
        <f>ROUND(I181*H181,2)</f>
        <v>0</v>
      </c>
      <c r="K181" s="145" t="s">
        <v>148</v>
      </c>
      <c r="L181" s="150"/>
      <c r="M181" s="151" t="s">
        <v>3</v>
      </c>
      <c r="N181" s="152" t="s">
        <v>47</v>
      </c>
      <c r="P181" s="135">
        <f>O181*H181</f>
        <v>0</v>
      </c>
      <c r="Q181" s="135">
        <v>1E-3</v>
      </c>
      <c r="R181" s="135">
        <f>Q181*H181</f>
        <v>4.0000000000000001E-3</v>
      </c>
      <c r="S181" s="135">
        <v>0</v>
      </c>
      <c r="T181" s="136">
        <f>S181*H181</f>
        <v>0</v>
      </c>
      <c r="AR181" s="137" t="s">
        <v>311</v>
      </c>
      <c r="AT181" s="137" t="s">
        <v>182</v>
      </c>
      <c r="AU181" s="137" t="s">
        <v>86</v>
      </c>
      <c r="AY181" s="15" t="s">
        <v>141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5" t="s">
        <v>84</v>
      </c>
      <c r="BK181" s="138">
        <f>ROUND(I181*H181,2)</f>
        <v>0</v>
      </c>
      <c r="BL181" s="15" t="s">
        <v>228</v>
      </c>
      <c r="BM181" s="137" t="s">
        <v>1076</v>
      </c>
    </row>
    <row r="182" spans="2:65" s="1" customFormat="1" ht="16.5" customHeight="1">
      <c r="B182" s="125"/>
      <c r="C182" s="126" t="s">
        <v>357</v>
      </c>
      <c r="D182" s="126" t="s">
        <v>144</v>
      </c>
      <c r="E182" s="127" t="s">
        <v>353</v>
      </c>
      <c r="F182" s="128" t="s">
        <v>354</v>
      </c>
      <c r="G182" s="129" t="s">
        <v>178</v>
      </c>
      <c r="H182" s="130">
        <v>4</v>
      </c>
      <c r="I182" s="131"/>
      <c r="J182" s="132">
        <f>ROUND(I182*H182,2)</f>
        <v>0</v>
      </c>
      <c r="K182" s="128" t="s">
        <v>148</v>
      </c>
      <c r="L182" s="30"/>
      <c r="M182" s="133" t="s">
        <v>3</v>
      </c>
      <c r="N182" s="134" t="s">
        <v>47</v>
      </c>
      <c r="P182" s="135">
        <f>O182*H182</f>
        <v>0</v>
      </c>
      <c r="Q182" s="135">
        <v>0</v>
      </c>
      <c r="R182" s="135">
        <f>Q182*H182</f>
        <v>0</v>
      </c>
      <c r="S182" s="135">
        <v>0</v>
      </c>
      <c r="T182" s="136">
        <f>S182*H182</f>
        <v>0</v>
      </c>
      <c r="AR182" s="137" t="s">
        <v>228</v>
      </c>
      <c r="AT182" s="137" t="s">
        <v>144</v>
      </c>
      <c r="AU182" s="137" t="s">
        <v>86</v>
      </c>
      <c r="AY182" s="15" t="s">
        <v>141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5" t="s">
        <v>84</v>
      </c>
      <c r="BK182" s="138">
        <f>ROUND(I182*H182,2)</f>
        <v>0</v>
      </c>
      <c r="BL182" s="15" t="s">
        <v>228</v>
      </c>
      <c r="BM182" s="137" t="s">
        <v>1077</v>
      </c>
    </row>
    <row r="183" spans="2:65" s="1" customFormat="1">
      <c r="B183" s="30"/>
      <c r="D183" s="139" t="s">
        <v>151</v>
      </c>
      <c r="F183" s="140" t="s">
        <v>356</v>
      </c>
      <c r="I183" s="141"/>
      <c r="L183" s="30"/>
      <c r="M183" s="142"/>
      <c r="T183" s="51"/>
      <c r="AT183" s="15" t="s">
        <v>151</v>
      </c>
      <c r="AU183" s="15" t="s">
        <v>86</v>
      </c>
    </row>
    <row r="184" spans="2:65" s="1" customFormat="1" ht="16.5" customHeight="1">
      <c r="B184" s="125"/>
      <c r="C184" s="143" t="s">
        <v>361</v>
      </c>
      <c r="D184" s="143" t="s">
        <v>182</v>
      </c>
      <c r="E184" s="144" t="s">
        <v>358</v>
      </c>
      <c r="F184" s="145" t="s">
        <v>359</v>
      </c>
      <c r="G184" s="146" t="s">
        <v>178</v>
      </c>
      <c r="H184" s="147">
        <v>4</v>
      </c>
      <c r="I184" s="148"/>
      <c r="J184" s="149">
        <f>ROUND(I184*H184,2)</f>
        <v>0</v>
      </c>
      <c r="K184" s="145" t="s">
        <v>148</v>
      </c>
      <c r="L184" s="150"/>
      <c r="M184" s="151" t="s">
        <v>3</v>
      </c>
      <c r="N184" s="152" t="s">
        <v>47</v>
      </c>
      <c r="P184" s="135">
        <f>O184*H184</f>
        <v>0</v>
      </c>
      <c r="Q184" s="135">
        <v>1.2999999999999999E-3</v>
      </c>
      <c r="R184" s="135">
        <f>Q184*H184</f>
        <v>5.1999999999999998E-3</v>
      </c>
      <c r="S184" s="135">
        <v>0</v>
      </c>
      <c r="T184" s="136">
        <f>S184*H184</f>
        <v>0</v>
      </c>
      <c r="AR184" s="137" t="s">
        <v>311</v>
      </c>
      <c r="AT184" s="137" t="s">
        <v>182</v>
      </c>
      <c r="AU184" s="137" t="s">
        <v>86</v>
      </c>
      <c r="AY184" s="15" t="s">
        <v>141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5" t="s">
        <v>84</v>
      </c>
      <c r="BK184" s="138">
        <f>ROUND(I184*H184,2)</f>
        <v>0</v>
      </c>
      <c r="BL184" s="15" t="s">
        <v>228</v>
      </c>
      <c r="BM184" s="137" t="s">
        <v>1078</v>
      </c>
    </row>
    <row r="185" spans="2:65" s="1" customFormat="1" ht="16.5" customHeight="1">
      <c r="B185" s="125"/>
      <c r="C185" s="126" t="s">
        <v>366</v>
      </c>
      <c r="D185" s="126" t="s">
        <v>144</v>
      </c>
      <c r="E185" s="127" t="s">
        <v>362</v>
      </c>
      <c r="F185" s="128" t="s">
        <v>363</v>
      </c>
      <c r="G185" s="129" t="s">
        <v>178</v>
      </c>
      <c r="H185" s="130">
        <v>4</v>
      </c>
      <c r="I185" s="131"/>
      <c r="J185" s="132">
        <f>ROUND(I185*H185,2)</f>
        <v>0</v>
      </c>
      <c r="K185" s="128" t="s">
        <v>148</v>
      </c>
      <c r="L185" s="30"/>
      <c r="M185" s="133" t="s">
        <v>3</v>
      </c>
      <c r="N185" s="134" t="s">
        <v>47</v>
      </c>
      <c r="P185" s="135">
        <f>O185*H185</f>
        <v>0</v>
      </c>
      <c r="Q185" s="135">
        <v>0</v>
      </c>
      <c r="R185" s="135">
        <f>Q185*H185</f>
        <v>0</v>
      </c>
      <c r="S185" s="135">
        <v>0</v>
      </c>
      <c r="T185" s="136">
        <f>S185*H185</f>
        <v>0</v>
      </c>
      <c r="AR185" s="137" t="s">
        <v>228</v>
      </c>
      <c r="AT185" s="137" t="s">
        <v>144</v>
      </c>
      <c r="AU185" s="137" t="s">
        <v>86</v>
      </c>
      <c r="AY185" s="15" t="s">
        <v>141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5" t="s">
        <v>84</v>
      </c>
      <c r="BK185" s="138">
        <f>ROUND(I185*H185,2)</f>
        <v>0</v>
      </c>
      <c r="BL185" s="15" t="s">
        <v>228</v>
      </c>
      <c r="BM185" s="137" t="s">
        <v>1079</v>
      </c>
    </row>
    <row r="186" spans="2:65" s="1" customFormat="1">
      <c r="B186" s="30"/>
      <c r="D186" s="139" t="s">
        <v>151</v>
      </c>
      <c r="F186" s="140" t="s">
        <v>365</v>
      </c>
      <c r="I186" s="141"/>
      <c r="L186" s="30"/>
      <c r="M186" s="142"/>
      <c r="T186" s="51"/>
      <c r="AT186" s="15" t="s">
        <v>151</v>
      </c>
      <c r="AU186" s="15" t="s">
        <v>86</v>
      </c>
    </row>
    <row r="187" spans="2:65" s="1" customFormat="1" ht="16.5" customHeight="1">
      <c r="B187" s="125"/>
      <c r="C187" s="143" t="s">
        <v>370</v>
      </c>
      <c r="D187" s="143" t="s">
        <v>182</v>
      </c>
      <c r="E187" s="144" t="s">
        <v>367</v>
      </c>
      <c r="F187" s="145" t="s">
        <v>368</v>
      </c>
      <c r="G187" s="146" t="s">
        <v>178</v>
      </c>
      <c r="H187" s="147">
        <v>4</v>
      </c>
      <c r="I187" s="148"/>
      <c r="J187" s="149">
        <f>ROUND(I187*H187,2)</f>
        <v>0</v>
      </c>
      <c r="K187" s="145" t="s">
        <v>148</v>
      </c>
      <c r="L187" s="150"/>
      <c r="M187" s="151" t="s">
        <v>3</v>
      </c>
      <c r="N187" s="152" t="s">
        <v>47</v>
      </c>
      <c r="P187" s="135">
        <f>O187*H187</f>
        <v>0</v>
      </c>
      <c r="Q187" s="135">
        <v>1.2E-4</v>
      </c>
      <c r="R187" s="135">
        <f>Q187*H187</f>
        <v>4.8000000000000001E-4</v>
      </c>
      <c r="S187" s="135">
        <v>0</v>
      </c>
      <c r="T187" s="136">
        <f>S187*H187</f>
        <v>0</v>
      </c>
      <c r="AR187" s="137" t="s">
        <v>311</v>
      </c>
      <c r="AT187" s="137" t="s">
        <v>182</v>
      </c>
      <c r="AU187" s="137" t="s">
        <v>86</v>
      </c>
      <c r="AY187" s="15" t="s">
        <v>141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5" t="s">
        <v>84</v>
      </c>
      <c r="BK187" s="138">
        <f>ROUND(I187*H187,2)</f>
        <v>0</v>
      </c>
      <c r="BL187" s="15" t="s">
        <v>228</v>
      </c>
      <c r="BM187" s="137" t="s">
        <v>1080</v>
      </c>
    </row>
    <row r="188" spans="2:65" s="1" customFormat="1" ht="16.5" customHeight="1">
      <c r="B188" s="125"/>
      <c r="C188" s="126" t="s">
        <v>375</v>
      </c>
      <c r="D188" s="126" t="s">
        <v>144</v>
      </c>
      <c r="E188" s="127" t="s">
        <v>371</v>
      </c>
      <c r="F188" s="128" t="s">
        <v>372</v>
      </c>
      <c r="G188" s="129" t="s">
        <v>165</v>
      </c>
      <c r="H188" s="130">
        <v>1</v>
      </c>
      <c r="I188" s="131"/>
      <c r="J188" s="132">
        <f>ROUND(I188*H188,2)</f>
        <v>0</v>
      </c>
      <c r="K188" s="128" t="s">
        <v>148</v>
      </c>
      <c r="L188" s="30"/>
      <c r="M188" s="133" t="s">
        <v>3</v>
      </c>
      <c r="N188" s="134" t="s">
        <v>47</v>
      </c>
      <c r="P188" s="135">
        <f>O188*H188</f>
        <v>0</v>
      </c>
      <c r="Q188" s="135">
        <v>0</v>
      </c>
      <c r="R188" s="135">
        <f>Q188*H188</f>
        <v>0</v>
      </c>
      <c r="S188" s="135">
        <v>0</v>
      </c>
      <c r="T188" s="136">
        <f>S188*H188</f>
        <v>0</v>
      </c>
      <c r="AR188" s="137" t="s">
        <v>228</v>
      </c>
      <c r="AT188" s="137" t="s">
        <v>144</v>
      </c>
      <c r="AU188" s="137" t="s">
        <v>86</v>
      </c>
      <c r="AY188" s="15" t="s">
        <v>141</v>
      </c>
      <c r="BE188" s="138">
        <f>IF(N188="základní",J188,0)</f>
        <v>0</v>
      </c>
      <c r="BF188" s="138">
        <f>IF(N188="snížená",J188,0)</f>
        <v>0</v>
      </c>
      <c r="BG188" s="138">
        <f>IF(N188="zákl. přenesená",J188,0)</f>
        <v>0</v>
      </c>
      <c r="BH188" s="138">
        <f>IF(N188="sníž. přenesená",J188,0)</f>
        <v>0</v>
      </c>
      <c r="BI188" s="138">
        <f>IF(N188="nulová",J188,0)</f>
        <v>0</v>
      </c>
      <c r="BJ188" s="15" t="s">
        <v>84</v>
      </c>
      <c r="BK188" s="138">
        <f>ROUND(I188*H188,2)</f>
        <v>0</v>
      </c>
      <c r="BL188" s="15" t="s">
        <v>228</v>
      </c>
      <c r="BM188" s="137" t="s">
        <v>1081</v>
      </c>
    </row>
    <row r="189" spans="2:65" s="1" customFormat="1">
      <c r="B189" s="30"/>
      <c r="D189" s="139" t="s">
        <v>151</v>
      </c>
      <c r="F189" s="140" t="s">
        <v>374</v>
      </c>
      <c r="I189" s="141"/>
      <c r="L189" s="30"/>
      <c r="M189" s="142"/>
      <c r="T189" s="51"/>
      <c r="AT189" s="15" t="s">
        <v>151</v>
      </c>
      <c r="AU189" s="15" t="s">
        <v>86</v>
      </c>
    </row>
    <row r="190" spans="2:65" s="1" customFormat="1" ht="16.5" customHeight="1">
      <c r="B190" s="125"/>
      <c r="C190" s="143" t="s">
        <v>379</v>
      </c>
      <c r="D190" s="143" t="s">
        <v>182</v>
      </c>
      <c r="E190" s="144" t="s">
        <v>376</v>
      </c>
      <c r="F190" s="145" t="s">
        <v>377</v>
      </c>
      <c r="G190" s="146" t="s">
        <v>178</v>
      </c>
      <c r="H190" s="147">
        <v>1</v>
      </c>
      <c r="I190" s="148"/>
      <c r="J190" s="149">
        <f>ROUND(I190*H190,2)</f>
        <v>0</v>
      </c>
      <c r="K190" s="145" t="s">
        <v>148</v>
      </c>
      <c r="L190" s="150"/>
      <c r="M190" s="151" t="s">
        <v>3</v>
      </c>
      <c r="N190" s="152" t="s">
        <v>47</v>
      </c>
      <c r="P190" s="135">
        <f>O190*H190</f>
        <v>0</v>
      </c>
      <c r="Q190" s="135">
        <v>9.4999999999999998E-3</v>
      </c>
      <c r="R190" s="135">
        <f>Q190*H190</f>
        <v>9.4999999999999998E-3</v>
      </c>
      <c r="S190" s="135">
        <v>0</v>
      </c>
      <c r="T190" s="136">
        <f>S190*H190</f>
        <v>0</v>
      </c>
      <c r="AR190" s="137" t="s">
        <v>311</v>
      </c>
      <c r="AT190" s="137" t="s">
        <v>182</v>
      </c>
      <c r="AU190" s="137" t="s">
        <v>86</v>
      </c>
      <c r="AY190" s="15" t="s">
        <v>141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5" t="s">
        <v>84</v>
      </c>
      <c r="BK190" s="138">
        <f>ROUND(I190*H190,2)</f>
        <v>0</v>
      </c>
      <c r="BL190" s="15" t="s">
        <v>228</v>
      </c>
      <c r="BM190" s="137" t="s">
        <v>1082</v>
      </c>
    </row>
    <row r="191" spans="2:65" s="1" customFormat="1" ht="16.5" customHeight="1">
      <c r="B191" s="125"/>
      <c r="C191" s="126" t="s">
        <v>479</v>
      </c>
      <c r="D191" s="126" t="s">
        <v>144</v>
      </c>
      <c r="E191" s="127" t="s">
        <v>1083</v>
      </c>
      <c r="F191" s="128" t="s">
        <v>1084</v>
      </c>
      <c r="G191" s="129" t="s">
        <v>165</v>
      </c>
      <c r="H191" s="130">
        <v>1</v>
      </c>
      <c r="I191" s="131"/>
      <c r="J191" s="132">
        <f>ROUND(I191*H191,2)</f>
        <v>0</v>
      </c>
      <c r="K191" s="128" t="s">
        <v>148</v>
      </c>
      <c r="L191" s="30"/>
      <c r="M191" s="133" t="s">
        <v>3</v>
      </c>
      <c r="N191" s="134" t="s">
        <v>47</v>
      </c>
      <c r="P191" s="135">
        <f>O191*H191</f>
        <v>0</v>
      </c>
      <c r="Q191" s="135">
        <v>1.14E-3</v>
      </c>
      <c r="R191" s="135">
        <f>Q191*H191</f>
        <v>1.14E-3</v>
      </c>
      <c r="S191" s="135">
        <v>0</v>
      </c>
      <c r="T191" s="136">
        <f>S191*H191</f>
        <v>0</v>
      </c>
      <c r="AR191" s="137" t="s">
        <v>228</v>
      </c>
      <c r="AT191" s="137" t="s">
        <v>144</v>
      </c>
      <c r="AU191" s="137" t="s">
        <v>86</v>
      </c>
      <c r="AY191" s="15" t="s">
        <v>141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5" t="s">
        <v>84</v>
      </c>
      <c r="BK191" s="138">
        <f>ROUND(I191*H191,2)</f>
        <v>0</v>
      </c>
      <c r="BL191" s="15" t="s">
        <v>228</v>
      </c>
      <c r="BM191" s="137" t="s">
        <v>1085</v>
      </c>
    </row>
    <row r="192" spans="2:65" s="1" customFormat="1">
      <c r="B192" s="30"/>
      <c r="D192" s="139" t="s">
        <v>151</v>
      </c>
      <c r="F192" s="140" t="s">
        <v>1086</v>
      </c>
      <c r="I192" s="141"/>
      <c r="L192" s="30"/>
      <c r="M192" s="142"/>
      <c r="T192" s="51"/>
      <c r="AT192" s="15" t="s">
        <v>151</v>
      </c>
      <c r="AU192" s="15" t="s">
        <v>86</v>
      </c>
    </row>
    <row r="193" spans="2:65" s="1" customFormat="1" ht="16.5" customHeight="1">
      <c r="B193" s="125"/>
      <c r="C193" s="143" t="s">
        <v>484</v>
      </c>
      <c r="D193" s="143" t="s">
        <v>182</v>
      </c>
      <c r="E193" s="144" t="s">
        <v>1087</v>
      </c>
      <c r="F193" s="145" t="s">
        <v>1088</v>
      </c>
      <c r="G193" s="146" t="s">
        <v>178</v>
      </c>
      <c r="H193" s="147">
        <v>1</v>
      </c>
      <c r="I193" s="148"/>
      <c r="J193" s="149">
        <f>ROUND(I193*H193,2)</f>
        <v>0</v>
      </c>
      <c r="K193" s="145" t="s">
        <v>148</v>
      </c>
      <c r="L193" s="150"/>
      <c r="M193" s="151" t="s">
        <v>3</v>
      </c>
      <c r="N193" s="152" t="s">
        <v>47</v>
      </c>
      <c r="P193" s="135">
        <f>O193*H193</f>
        <v>0</v>
      </c>
      <c r="Q193" s="135">
        <v>1.4E-2</v>
      </c>
      <c r="R193" s="135">
        <f>Q193*H193</f>
        <v>1.4E-2</v>
      </c>
      <c r="S193" s="135">
        <v>0</v>
      </c>
      <c r="T193" s="136">
        <f>S193*H193</f>
        <v>0</v>
      </c>
      <c r="AR193" s="137" t="s">
        <v>311</v>
      </c>
      <c r="AT193" s="137" t="s">
        <v>182</v>
      </c>
      <c r="AU193" s="137" t="s">
        <v>86</v>
      </c>
      <c r="AY193" s="15" t="s">
        <v>141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5" t="s">
        <v>84</v>
      </c>
      <c r="BK193" s="138">
        <f>ROUND(I193*H193,2)</f>
        <v>0</v>
      </c>
      <c r="BL193" s="15" t="s">
        <v>228</v>
      </c>
      <c r="BM193" s="137" t="s">
        <v>1089</v>
      </c>
    </row>
    <row r="194" spans="2:65" s="1" customFormat="1" ht="16.5" customHeight="1">
      <c r="B194" s="125"/>
      <c r="C194" s="126" t="s">
        <v>703</v>
      </c>
      <c r="D194" s="126" t="s">
        <v>144</v>
      </c>
      <c r="E194" s="127" t="s">
        <v>380</v>
      </c>
      <c r="F194" s="128" t="s">
        <v>1090</v>
      </c>
      <c r="G194" s="129" t="s">
        <v>165</v>
      </c>
      <c r="H194" s="130">
        <v>4</v>
      </c>
      <c r="I194" s="131"/>
      <c r="J194" s="132">
        <f>ROUND(I194*H194,2)</f>
        <v>0</v>
      </c>
      <c r="K194" s="128" t="s">
        <v>148</v>
      </c>
      <c r="L194" s="30"/>
      <c r="M194" s="133" t="s">
        <v>3</v>
      </c>
      <c r="N194" s="134" t="s">
        <v>47</v>
      </c>
      <c r="P194" s="135">
        <f>O194*H194</f>
        <v>0</v>
      </c>
      <c r="Q194" s="135">
        <v>1.8E-3</v>
      </c>
      <c r="R194" s="135">
        <f>Q194*H194</f>
        <v>7.1999999999999998E-3</v>
      </c>
      <c r="S194" s="135">
        <v>0</v>
      </c>
      <c r="T194" s="136">
        <f>S194*H194</f>
        <v>0</v>
      </c>
      <c r="AR194" s="137" t="s">
        <v>228</v>
      </c>
      <c r="AT194" s="137" t="s">
        <v>144</v>
      </c>
      <c r="AU194" s="137" t="s">
        <v>86</v>
      </c>
      <c r="AY194" s="15" t="s">
        <v>141</v>
      </c>
      <c r="BE194" s="138">
        <f>IF(N194="základní",J194,0)</f>
        <v>0</v>
      </c>
      <c r="BF194" s="138">
        <f>IF(N194="snížená",J194,0)</f>
        <v>0</v>
      </c>
      <c r="BG194" s="138">
        <f>IF(N194="zákl. přenesená",J194,0)</f>
        <v>0</v>
      </c>
      <c r="BH194" s="138">
        <f>IF(N194="sníž. přenesená",J194,0)</f>
        <v>0</v>
      </c>
      <c r="BI194" s="138">
        <f>IF(N194="nulová",J194,0)</f>
        <v>0</v>
      </c>
      <c r="BJ194" s="15" t="s">
        <v>84</v>
      </c>
      <c r="BK194" s="138">
        <f>ROUND(I194*H194,2)</f>
        <v>0</v>
      </c>
      <c r="BL194" s="15" t="s">
        <v>228</v>
      </c>
      <c r="BM194" s="137" t="s">
        <v>1091</v>
      </c>
    </row>
    <row r="195" spans="2:65" s="1" customFormat="1">
      <c r="B195" s="30"/>
      <c r="D195" s="139" t="s">
        <v>151</v>
      </c>
      <c r="F195" s="140" t="s">
        <v>383</v>
      </c>
      <c r="I195" s="141"/>
      <c r="L195" s="30"/>
      <c r="M195" s="142"/>
      <c r="T195" s="51"/>
      <c r="AT195" s="15" t="s">
        <v>151</v>
      </c>
      <c r="AU195" s="15" t="s">
        <v>86</v>
      </c>
    </row>
    <row r="196" spans="2:65" s="1" customFormat="1" ht="16.5" customHeight="1">
      <c r="B196" s="125"/>
      <c r="C196" s="126" t="s">
        <v>708</v>
      </c>
      <c r="D196" s="126" t="s">
        <v>144</v>
      </c>
      <c r="E196" s="127" t="s">
        <v>1092</v>
      </c>
      <c r="F196" s="128" t="s">
        <v>1093</v>
      </c>
      <c r="G196" s="129" t="s">
        <v>178</v>
      </c>
      <c r="H196" s="130">
        <v>1</v>
      </c>
      <c r="I196" s="131"/>
      <c r="J196" s="132">
        <f>ROUND(I196*H196,2)</f>
        <v>0</v>
      </c>
      <c r="K196" s="128" t="s">
        <v>148</v>
      </c>
      <c r="L196" s="30"/>
      <c r="M196" s="133" t="s">
        <v>3</v>
      </c>
      <c r="N196" s="134" t="s">
        <v>47</v>
      </c>
      <c r="P196" s="135">
        <f>O196*H196</f>
        <v>0</v>
      </c>
      <c r="Q196" s="135">
        <v>1.6000000000000001E-4</v>
      </c>
      <c r="R196" s="135">
        <f>Q196*H196</f>
        <v>1.6000000000000001E-4</v>
      </c>
      <c r="S196" s="135">
        <v>0</v>
      </c>
      <c r="T196" s="136">
        <f>S196*H196</f>
        <v>0</v>
      </c>
      <c r="AR196" s="137" t="s">
        <v>228</v>
      </c>
      <c r="AT196" s="137" t="s">
        <v>144</v>
      </c>
      <c r="AU196" s="137" t="s">
        <v>86</v>
      </c>
      <c r="AY196" s="15" t="s">
        <v>141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5" t="s">
        <v>84</v>
      </c>
      <c r="BK196" s="138">
        <f>ROUND(I196*H196,2)</f>
        <v>0</v>
      </c>
      <c r="BL196" s="15" t="s">
        <v>228</v>
      </c>
      <c r="BM196" s="137" t="s">
        <v>1094</v>
      </c>
    </row>
    <row r="197" spans="2:65" s="1" customFormat="1">
      <c r="B197" s="30"/>
      <c r="D197" s="139" t="s">
        <v>151</v>
      </c>
      <c r="F197" s="140" t="s">
        <v>1095</v>
      </c>
      <c r="I197" s="141"/>
      <c r="L197" s="30"/>
      <c r="M197" s="142"/>
      <c r="T197" s="51"/>
      <c r="AT197" s="15" t="s">
        <v>151</v>
      </c>
      <c r="AU197" s="15" t="s">
        <v>86</v>
      </c>
    </row>
    <row r="198" spans="2:65" s="1" customFormat="1" ht="16.5" customHeight="1">
      <c r="B198" s="125"/>
      <c r="C198" s="143" t="s">
        <v>626</v>
      </c>
      <c r="D198" s="143" t="s">
        <v>182</v>
      </c>
      <c r="E198" s="144" t="s">
        <v>1096</v>
      </c>
      <c r="F198" s="145" t="s">
        <v>1097</v>
      </c>
      <c r="G198" s="146" t="s">
        <v>178</v>
      </c>
      <c r="H198" s="147">
        <v>1</v>
      </c>
      <c r="I198" s="148"/>
      <c r="J198" s="149">
        <f>ROUND(I198*H198,2)</f>
        <v>0</v>
      </c>
      <c r="K198" s="145" t="s">
        <v>148</v>
      </c>
      <c r="L198" s="150"/>
      <c r="M198" s="151" t="s">
        <v>3</v>
      </c>
      <c r="N198" s="152" t="s">
        <v>47</v>
      </c>
      <c r="P198" s="135">
        <f>O198*H198</f>
        <v>0</v>
      </c>
      <c r="Q198" s="135">
        <v>1.8E-3</v>
      </c>
      <c r="R198" s="135">
        <f>Q198*H198</f>
        <v>1.8E-3</v>
      </c>
      <c r="S198" s="135">
        <v>0</v>
      </c>
      <c r="T198" s="136">
        <f>S198*H198</f>
        <v>0</v>
      </c>
      <c r="AR198" s="137" t="s">
        <v>311</v>
      </c>
      <c r="AT198" s="137" t="s">
        <v>182</v>
      </c>
      <c r="AU198" s="137" t="s">
        <v>86</v>
      </c>
      <c r="AY198" s="15" t="s">
        <v>141</v>
      </c>
      <c r="BE198" s="138">
        <f>IF(N198="základní",J198,0)</f>
        <v>0</v>
      </c>
      <c r="BF198" s="138">
        <f>IF(N198="snížená",J198,0)</f>
        <v>0</v>
      </c>
      <c r="BG198" s="138">
        <f>IF(N198="zákl. přenesená",J198,0)</f>
        <v>0</v>
      </c>
      <c r="BH198" s="138">
        <f>IF(N198="sníž. přenesená",J198,0)</f>
        <v>0</v>
      </c>
      <c r="BI198" s="138">
        <f>IF(N198="nulová",J198,0)</f>
        <v>0</v>
      </c>
      <c r="BJ198" s="15" t="s">
        <v>84</v>
      </c>
      <c r="BK198" s="138">
        <f>ROUND(I198*H198,2)</f>
        <v>0</v>
      </c>
      <c r="BL198" s="15" t="s">
        <v>228</v>
      </c>
      <c r="BM198" s="137" t="s">
        <v>1098</v>
      </c>
    </row>
    <row r="199" spans="2:65" s="11" customFormat="1" ht="22.9" customHeight="1">
      <c r="B199" s="113"/>
      <c r="D199" s="114" t="s">
        <v>75</v>
      </c>
      <c r="E199" s="123" t="s">
        <v>388</v>
      </c>
      <c r="F199" s="123" t="s">
        <v>389</v>
      </c>
      <c r="I199" s="116"/>
      <c r="J199" s="124">
        <f>BK199</f>
        <v>0</v>
      </c>
      <c r="L199" s="113"/>
      <c r="M199" s="118"/>
      <c r="P199" s="119">
        <f>SUM(P200:P209)</f>
        <v>0</v>
      </c>
      <c r="R199" s="119">
        <f>SUM(R200:R209)</f>
        <v>3.0400000000000002E-3</v>
      </c>
      <c r="T199" s="120">
        <f>SUM(T200:T209)</f>
        <v>0</v>
      </c>
      <c r="AR199" s="114" t="s">
        <v>86</v>
      </c>
      <c r="AT199" s="121" t="s">
        <v>75</v>
      </c>
      <c r="AU199" s="121" t="s">
        <v>84</v>
      </c>
      <c r="AY199" s="114" t="s">
        <v>141</v>
      </c>
      <c r="BK199" s="122">
        <f>SUM(BK200:BK209)</f>
        <v>0</v>
      </c>
    </row>
    <row r="200" spans="2:65" s="1" customFormat="1" ht="16.5" customHeight="1">
      <c r="B200" s="125"/>
      <c r="C200" s="126" t="s">
        <v>390</v>
      </c>
      <c r="D200" s="126" t="s">
        <v>144</v>
      </c>
      <c r="E200" s="127" t="s">
        <v>391</v>
      </c>
      <c r="F200" s="128" t="s">
        <v>392</v>
      </c>
      <c r="G200" s="129" t="s">
        <v>178</v>
      </c>
      <c r="H200" s="130">
        <v>2</v>
      </c>
      <c r="I200" s="131"/>
      <c r="J200" s="132">
        <f>ROUND(I200*H200,2)</f>
        <v>0</v>
      </c>
      <c r="K200" s="128" t="s">
        <v>148</v>
      </c>
      <c r="L200" s="30"/>
      <c r="M200" s="133" t="s">
        <v>3</v>
      </c>
      <c r="N200" s="134" t="s">
        <v>47</v>
      </c>
      <c r="P200" s="135">
        <f>O200*H200</f>
        <v>0</v>
      </c>
      <c r="Q200" s="135">
        <v>6.0000000000000002E-5</v>
      </c>
      <c r="R200" s="135">
        <f>Q200*H200</f>
        <v>1.2E-4</v>
      </c>
      <c r="S200" s="135">
        <v>0</v>
      </c>
      <c r="T200" s="136">
        <f>S200*H200</f>
        <v>0</v>
      </c>
      <c r="AR200" s="137" t="s">
        <v>228</v>
      </c>
      <c r="AT200" s="137" t="s">
        <v>144</v>
      </c>
      <c r="AU200" s="137" t="s">
        <v>86</v>
      </c>
      <c r="AY200" s="15" t="s">
        <v>141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5" t="s">
        <v>84</v>
      </c>
      <c r="BK200" s="138">
        <f>ROUND(I200*H200,2)</f>
        <v>0</v>
      </c>
      <c r="BL200" s="15" t="s">
        <v>228</v>
      </c>
      <c r="BM200" s="137" t="s">
        <v>1099</v>
      </c>
    </row>
    <row r="201" spans="2:65" s="1" customFormat="1">
      <c r="B201" s="30"/>
      <c r="D201" s="139" t="s">
        <v>151</v>
      </c>
      <c r="F201" s="140" t="s">
        <v>394</v>
      </c>
      <c r="I201" s="141"/>
      <c r="L201" s="30"/>
      <c r="M201" s="142"/>
      <c r="T201" s="51"/>
      <c r="AT201" s="15" t="s">
        <v>151</v>
      </c>
      <c r="AU201" s="15" t="s">
        <v>86</v>
      </c>
    </row>
    <row r="202" spans="2:65" s="1" customFormat="1" ht="24.2" customHeight="1">
      <c r="B202" s="125"/>
      <c r="C202" s="126" t="s">
        <v>395</v>
      </c>
      <c r="D202" s="126" t="s">
        <v>144</v>
      </c>
      <c r="E202" s="127" t="s">
        <v>396</v>
      </c>
      <c r="F202" s="128" t="s">
        <v>397</v>
      </c>
      <c r="G202" s="129" t="s">
        <v>178</v>
      </c>
      <c r="H202" s="130">
        <v>2</v>
      </c>
      <c r="I202" s="131"/>
      <c r="J202" s="132">
        <f>ROUND(I202*H202,2)</f>
        <v>0</v>
      </c>
      <c r="K202" s="128" t="s">
        <v>148</v>
      </c>
      <c r="L202" s="30"/>
      <c r="M202" s="133" t="s">
        <v>3</v>
      </c>
      <c r="N202" s="134" t="s">
        <v>47</v>
      </c>
      <c r="P202" s="135">
        <f>O202*H202</f>
        <v>0</v>
      </c>
      <c r="Q202" s="135">
        <v>1.3999999999999999E-4</v>
      </c>
      <c r="R202" s="135">
        <f>Q202*H202</f>
        <v>2.7999999999999998E-4</v>
      </c>
      <c r="S202" s="135">
        <v>0</v>
      </c>
      <c r="T202" s="136">
        <f>S202*H202</f>
        <v>0</v>
      </c>
      <c r="AR202" s="137" t="s">
        <v>228</v>
      </c>
      <c r="AT202" s="137" t="s">
        <v>144</v>
      </c>
      <c r="AU202" s="137" t="s">
        <v>86</v>
      </c>
      <c r="AY202" s="15" t="s">
        <v>141</v>
      </c>
      <c r="BE202" s="138">
        <f>IF(N202="základní",J202,0)</f>
        <v>0</v>
      </c>
      <c r="BF202" s="138">
        <f>IF(N202="snížená",J202,0)</f>
        <v>0</v>
      </c>
      <c r="BG202" s="138">
        <f>IF(N202="zákl. přenesená",J202,0)</f>
        <v>0</v>
      </c>
      <c r="BH202" s="138">
        <f>IF(N202="sníž. přenesená",J202,0)</f>
        <v>0</v>
      </c>
      <c r="BI202" s="138">
        <f>IF(N202="nulová",J202,0)</f>
        <v>0</v>
      </c>
      <c r="BJ202" s="15" t="s">
        <v>84</v>
      </c>
      <c r="BK202" s="138">
        <f>ROUND(I202*H202,2)</f>
        <v>0</v>
      </c>
      <c r="BL202" s="15" t="s">
        <v>228</v>
      </c>
      <c r="BM202" s="137" t="s">
        <v>1100</v>
      </c>
    </row>
    <row r="203" spans="2:65" s="1" customFormat="1">
      <c r="B203" s="30"/>
      <c r="D203" s="139" t="s">
        <v>151</v>
      </c>
      <c r="F203" s="140" t="s">
        <v>399</v>
      </c>
      <c r="I203" s="141"/>
      <c r="L203" s="30"/>
      <c r="M203" s="142"/>
      <c r="T203" s="51"/>
      <c r="AT203" s="15" t="s">
        <v>151</v>
      </c>
      <c r="AU203" s="15" t="s">
        <v>86</v>
      </c>
    </row>
    <row r="204" spans="2:65" s="1" customFormat="1" ht="16.5" customHeight="1">
      <c r="B204" s="125"/>
      <c r="C204" s="126" t="s">
        <v>400</v>
      </c>
      <c r="D204" s="126" t="s">
        <v>144</v>
      </c>
      <c r="E204" s="127" t="s">
        <v>401</v>
      </c>
      <c r="F204" s="128" t="s">
        <v>402</v>
      </c>
      <c r="G204" s="129" t="s">
        <v>178</v>
      </c>
      <c r="H204" s="130">
        <v>2</v>
      </c>
      <c r="I204" s="131"/>
      <c r="J204" s="132">
        <f>ROUND(I204*H204,2)</f>
        <v>0</v>
      </c>
      <c r="K204" s="128" t="s">
        <v>148</v>
      </c>
      <c r="L204" s="30"/>
      <c r="M204" s="133" t="s">
        <v>3</v>
      </c>
      <c r="N204" s="134" t="s">
        <v>47</v>
      </c>
      <c r="P204" s="135">
        <f>O204*H204</f>
        <v>0</v>
      </c>
      <c r="Q204" s="135">
        <v>2.5000000000000001E-4</v>
      </c>
      <c r="R204" s="135">
        <f>Q204*H204</f>
        <v>5.0000000000000001E-4</v>
      </c>
      <c r="S204" s="135">
        <v>0</v>
      </c>
      <c r="T204" s="136">
        <f>S204*H204</f>
        <v>0</v>
      </c>
      <c r="AR204" s="137" t="s">
        <v>228</v>
      </c>
      <c r="AT204" s="137" t="s">
        <v>144</v>
      </c>
      <c r="AU204" s="137" t="s">
        <v>86</v>
      </c>
      <c r="AY204" s="15" t="s">
        <v>141</v>
      </c>
      <c r="BE204" s="138">
        <f>IF(N204="základní",J204,0)</f>
        <v>0</v>
      </c>
      <c r="BF204" s="138">
        <f>IF(N204="snížená",J204,0)</f>
        <v>0</v>
      </c>
      <c r="BG204" s="138">
        <f>IF(N204="zákl. přenesená",J204,0)</f>
        <v>0</v>
      </c>
      <c r="BH204" s="138">
        <f>IF(N204="sníž. přenesená",J204,0)</f>
        <v>0</v>
      </c>
      <c r="BI204" s="138">
        <f>IF(N204="nulová",J204,0)</f>
        <v>0</v>
      </c>
      <c r="BJ204" s="15" t="s">
        <v>84</v>
      </c>
      <c r="BK204" s="138">
        <f>ROUND(I204*H204,2)</f>
        <v>0</v>
      </c>
      <c r="BL204" s="15" t="s">
        <v>228</v>
      </c>
      <c r="BM204" s="137" t="s">
        <v>1101</v>
      </c>
    </row>
    <row r="205" spans="2:65" s="1" customFormat="1">
      <c r="B205" s="30"/>
      <c r="D205" s="139" t="s">
        <v>151</v>
      </c>
      <c r="F205" s="140" t="s">
        <v>404</v>
      </c>
      <c r="I205" s="141"/>
      <c r="L205" s="30"/>
      <c r="M205" s="142"/>
      <c r="T205" s="51"/>
      <c r="AT205" s="15" t="s">
        <v>151</v>
      </c>
      <c r="AU205" s="15" t="s">
        <v>86</v>
      </c>
    </row>
    <row r="206" spans="2:65" s="1" customFormat="1" ht="21.75" customHeight="1">
      <c r="B206" s="125"/>
      <c r="C206" s="126" t="s">
        <v>405</v>
      </c>
      <c r="D206" s="126" t="s">
        <v>144</v>
      </c>
      <c r="E206" s="127" t="s">
        <v>406</v>
      </c>
      <c r="F206" s="128" t="s">
        <v>407</v>
      </c>
      <c r="G206" s="129" t="s">
        <v>178</v>
      </c>
      <c r="H206" s="130">
        <v>2</v>
      </c>
      <c r="I206" s="131"/>
      <c r="J206" s="132">
        <f>ROUND(I206*H206,2)</f>
        <v>0</v>
      </c>
      <c r="K206" s="128" t="s">
        <v>148</v>
      </c>
      <c r="L206" s="30"/>
      <c r="M206" s="133" t="s">
        <v>3</v>
      </c>
      <c r="N206" s="134" t="s">
        <v>47</v>
      </c>
      <c r="P206" s="135">
        <f>O206*H206</f>
        <v>0</v>
      </c>
      <c r="Q206" s="135">
        <v>8.5999999999999998E-4</v>
      </c>
      <c r="R206" s="135">
        <f>Q206*H206</f>
        <v>1.72E-3</v>
      </c>
      <c r="S206" s="135">
        <v>0</v>
      </c>
      <c r="T206" s="136">
        <f>S206*H206</f>
        <v>0</v>
      </c>
      <c r="AR206" s="137" t="s">
        <v>228</v>
      </c>
      <c r="AT206" s="137" t="s">
        <v>144</v>
      </c>
      <c r="AU206" s="137" t="s">
        <v>86</v>
      </c>
      <c r="AY206" s="15" t="s">
        <v>141</v>
      </c>
      <c r="BE206" s="138">
        <f>IF(N206="základní",J206,0)</f>
        <v>0</v>
      </c>
      <c r="BF206" s="138">
        <f>IF(N206="snížená",J206,0)</f>
        <v>0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5" t="s">
        <v>84</v>
      </c>
      <c r="BK206" s="138">
        <f>ROUND(I206*H206,2)</f>
        <v>0</v>
      </c>
      <c r="BL206" s="15" t="s">
        <v>228</v>
      </c>
      <c r="BM206" s="137" t="s">
        <v>1102</v>
      </c>
    </row>
    <row r="207" spans="2:65" s="1" customFormat="1">
      <c r="B207" s="30"/>
      <c r="D207" s="139" t="s">
        <v>151</v>
      </c>
      <c r="F207" s="140" t="s">
        <v>409</v>
      </c>
      <c r="I207" s="141"/>
      <c r="L207" s="30"/>
      <c r="M207" s="142"/>
      <c r="T207" s="51"/>
      <c r="AT207" s="15" t="s">
        <v>151</v>
      </c>
      <c r="AU207" s="15" t="s">
        <v>86</v>
      </c>
    </row>
    <row r="208" spans="2:65" s="1" customFormat="1" ht="16.5" customHeight="1">
      <c r="B208" s="125"/>
      <c r="C208" s="126" t="s">
        <v>410</v>
      </c>
      <c r="D208" s="126" t="s">
        <v>144</v>
      </c>
      <c r="E208" s="127" t="s">
        <v>411</v>
      </c>
      <c r="F208" s="128" t="s">
        <v>412</v>
      </c>
      <c r="G208" s="129" t="s">
        <v>178</v>
      </c>
      <c r="H208" s="130">
        <v>2</v>
      </c>
      <c r="I208" s="131"/>
      <c r="J208" s="132">
        <f>ROUND(I208*H208,2)</f>
        <v>0</v>
      </c>
      <c r="K208" s="128" t="s">
        <v>148</v>
      </c>
      <c r="L208" s="30"/>
      <c r="M208" s="133" t="s">
        <v>3</v>
      </c>
      <c r="N208" s="134" t="s">
        <v>47</v>
      </c>
      <c r="P208" s="135">
        <f>O208*H208</f>
        <v>0</v>
      </c>
      <c r="Q208" s="135">
        <v>2.1000000000000001E-4</v>
      </c>
      <c r="R208" s="135">
        <f>Q208*H208</f>
        <v>4.2000000000000002E-4</v>
      </c>
      <c r="S208" s="135">
        <v>0</v>
      </c>
      <c r="T208" s="136">
        <f>S208*H208</f>
        <v>0</v>
      </c>
      <c r="AR208" s="137" t="s">
        <v>228</v>
      </c>
      <c r="AT208" s="137" t="s">
        <v>144</v>
      </c>
      <c r="AU208" s="137" t="s">
        <v>86</v>
      </c>
      <c r="AY208" s="15" t="s">
        <v>141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5" t="s">
        <v>84</v>
      </c>
      <c r="BK208" s="138">
        <f>ROUND(I208*H208,2)</f>
        <v>0</v>
      </c>
      <c r="BL208" s="15" t="s">
        <v>228</v>
      </c>
      <c r="BM208" s="137" t="s">
        <v>1103</v>
      </c>
    </row>
    <row r="209" spans="2:65" s="1" customFormat="1">
      <c r="B209" s="30"/>
      <c r="D209" s="139" t="s">
        <v>151</v>
      </c>
      <c r="F209" s="140" t="s">
        <v>414</v>
      </c>
      <c r="I209" s="141"/>
      <c r="L209" s="30"/>
      <c r="M209" s="142"/>
      <c r="T209" s="51"/>
      <c r="AT209" s="15" t="s">
        <v>151</v>
      </c>
      <c r="AU209" s="15" t="s">
        <v>86</v>
      </c>
    </row>
    <row r="210" spans="2:65" s="11" customFormat="1" ht="22.9" customHeight="1">
      <c r="B210" s="113"/>
      <c r="D210" s="114" t="s">
        <v>75</v>
      </c>
      <c r="E210" s="123" t="s">
        <v>415</v>
      </c>
      <c r="F210" s="123" t="s">
        <v>416</v>
      </c>
      <c r="I210" s="116"/>
      <c r="J210" s="124">
        <f>BK210</f>
        <v>0</v>
      </c>
      <c r="L210" s="113"/>
      <c r="M210" s="118"/>
      <c r="P210" s="119">
        <f>SUM(P211:P220)</f>
        <v>0</v>
      </c>
      <c r="R210" s="119">
        <f>SUM(R211:R220)</f>
        <v>4.0599999999999997E-2</v>
      </c>
      <c r="T210" s="120">
        <f>SUM(T211:T220)</f>
        <v>4.7600000000000003E-2</v>
      </c>
      <c r="AR210" s="114" t="s">
        <v>86</v>
      </c>
      <c r="AT210" s="121" t="s">
        <v>75</v>
      </c>
      <c r="AU210" s="121" t="s">
        <v>84</v>
      </c>
      <c r="AY210" s="114" t="s">
        <v>141</v>
      </c>
      <c r="BK210" s="122">
        <f>SUM(BK211:BK220)</f>
        <v>0</v>
      </c>
    </row>
    <row r="211" spans="2:65" s="1" customFormat="1" ht="16.5" customHeight="1">
      <c r="B211" s="125"/>
      <c r="C211" s="126" t="s">
        <v>417</v>
      </c>
      <c r="D211" s="126" t="s">
        <v>144</v>
      </c>
      <c r="E211" s="127" t="s">
        <v>418</v>
      </c>
      <c r="F211" s="128" t="s">
        <v>419</v>
      </c>
      <c r="G211" s="129" t="s">
        <v>165</v>
      </c>
      <c r="H211" s="130">
        <v>2</v>
      </c>
      <c r="I211" s="131"/>
      <c r="J211" s="132">
        <f>ROUND(I211*H211,2)</f>
        <v>0</v>
      </c>
      <c r="K211" s="128" t="s">
        <v>148</v>
      </c>
      <c r="L211" s="30"/>
      <c r="M211" s="133" t="s">
        <v>3</v>
      </c>
      <c r="N211" s="134" t="s">
        <v>47</v>
      </c>
      <c r="P211" s="135">
        <f>O211*H211</f>
        <v>0</v>
      </c>
      <c r="Q211" s="135">
        <v>0</v>
      </c>
      <c r="R211" s="135">
        <f>Q211*H211</f>
        <v>0</v>
      </c>
      <c r="S211" s="135">
        <v>2.3800000000000002E-2</v>
      </c>
      <c r="T211" s="136">
        <f>S211*H211</f>
        <v>4.7600000000000003E-2</v>
      </c>
      <c r="AR211" s="137" t="s">
        <v>228</v>
      </c>
      <c r="AT211" s="137" t="s">
        <v>144</v>
      </c>
      <c r="AU211" s="137" t="s">
        <v>86</v>
      </c>
      <c r="AY211" s="15" t="s">
        <v>141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5" t="s">
        <v>84</v>
      </c>
      <c r="BK211" s="138">
        <f>ROUND(I211*H211,2)</f>
        <v>0</v>
      </c>
      <c r="BL211" s="15" t="s">
        <v>228</v>
      </c>
      <c r="BM211" s="137" t="s">
        <v>1104</v>
      </c>
    </row>
    <row r="212" spans="2:65" s="1" customFormat="1">
      <c r="B212" s="30"/>
      <c r="D212" s="139" t="s">
        <v>151</v>
      </c>
      <c r="F212" s="140" t="s">
        <v>421</v>
      </c>
      <c r="I212" s="141"/>
      <c r="L212" s="30"/>
      <c r="M212" s="142"/>
      <c r="T212" s="51"/>
      <c r="AT212" s="15" t="s">
        <v>151</v>
      </c>
      <c r="AU212" s="15" t="s">
        <v>86</v>
      </c>
    </row>
    <row r="213" spans="2:65" s="1" customFormat="1" ht="16.5" customHeight="1">
      <c r="B213" s="125"/>
      <c r="C213" s="126" t="s">
        <v>422</v>
      </c>
      <c r="D213" s="126" t="s">
        <v>144</v>
      </c>
      <c r="E213" s="127" t="s">
        <v>423</v>
      </c>
      <c r="F213" s="128" t="s">
        <v>424</v>
      </c>
      <c r="G213" s="129" t="s">
        <v>165</v>
      </c>
      <c r="H213" s="130">
        <v>1</v>
      </c>
      <c r="I213" s="131"/>
      <c r="J213" s="132">
        <f>ROUND(I213*H213,2)</f>
        <v>0</v>
      </c>
      <c r="K213" s="128" t="s">
        <v>148</v>
      </c>
      <c r="L213" s="30"/>
      <c r="M213" s="133" t="s">
        <v>3</v>
      </c>
      <c r="N213" s="134" t="s">
        <v>47</v>
      </c>
      <c r="P213" s="135">
        <f>O213*H213</f>
        <v>0</v>
      </c>
      <c r="Q213" s="135">
        <v>2.0999999999999999E-3</v>
      </c>
      <c r="R213" s="135">
        <f>Q213*H213</f>
        <v>2.0999999999999999E-3</v>
      </c>
      <c r="S213" s="135">
        <v>0</v>
      </c>
      <c r="T213" s="136">
        <f>S213*H213</f>
        <v>0</v>
      </c>
      <c r="AR213" s="137" t="s">
        <v>228</v>
      </c>
      <c r="AT213" s="137" t="s">
        <v>144</v>
      </c>
      <c r="AU213" s="137" t="s">
        <v>86</v>
      </c>
      <c r="AY213" s="15" t="s">
        <v>141</v>
      </c>
      <c r="BE213" s="138">
        <f>IF(N213="základní",J213,0)</f>
        <v>0</v>
      </c>
      <c r="BF213" s="138">
        <f>IF(N213="snížená",J213,0)</f>
        <v>0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5" t="s">
        <v>84</v>
      </c>
      <c r="BK213" s="138">
        <f>ROUND(I213*H213,2)</f>
        <v>0</v>
      </c>
      <c r="BL213" s="15" t="s">
        <v>228</v>
      </c>
      <c r="BM213" s="137" t="s">
        <v>1105</v>
      </c>
    </row>
    <row r="214" spans="2:65" s="1" customFormat="1">
      <c r="B214" s="30"/>
      <c r="D214" s="139" t="s">
        <v>151</v>
      </c>
      <c r="F214" s="140" t="s">
        <v>426</v>
      </c>
      <c r="I214" s="141"/>
      <c r="L214" s="30"/>
      <c r="M214" s="142"/>
      <c r="T214" s="51"/>
      <c r="AT214" s="15" t="s">
        <v>151</v>
      </c>
      <c r="AU214" s="15" t="s">
        <v>86</v>
      </c>
    </row>
    <row r="215" spans="2:65" s="1" customFormat="1" ht="16.5" customHeight="1">
      <c r="B215" s="125"/>
      <c r="C215" s="143" t="s">
        <v>427</v>
      </c>
      <c r="D215" s="143" t="s">
        <v>182</v>
      </c>
      <c r="E215" s="144" t="s">
        <v>428</v>
      </c>
      <c r="F215" s="145" t="s">
        <v>429</v>
      </c>
      <c r="G215" s="146" t="s">
        <v>178</v>
      </c>
      <c r="H215" s="147">
        <v>1</v>
      </c>
      <c r="I215" s="148"/>
      <c r="J215" s="149">
        <f>ROUND(I215*H215,2)</f>
        <v>0</v>
      </c>
      <c r="K215" s="145" t="s">
        <v>148</v>
      </c>
      <c r="L215" s="150"/>
      <c r="M215" s="151" t="s">
        <v>3</v>
      </c>
      <c r="N215" s="152" t="s">
        <v>47</v>
      </c>
      <c r="P215" s="135">
        <f>O215*H215</f>
        <v>0</v>
      </c>
      <c r="Q215" s="135">
        <v>1.41E-2</v>
      </c>
      <c r="R215" s="135">
        <f>Q215*H215</f>
        <v>1.41E-2</v>
      </c>
      <c r="S215" s="135">
        <v>0</v>
      </c>
      <c r="T215" s="136">
        <f>S215*H215</f>
        <v>0</v>
      </c>
      <c r="AR215" s="137" t="s">
        <v>311</v>
      </c>
      <c r="AT215" s="137" t="s">
        <v>182</v>
      </c>
      <c r="AU215" s="137" t="s">
        <v>86</v>
      </c>
      <c r="AY215" s="15" t="s">
        <v>141</v>
      </c>
      <c r="BE215" s="138">
        <f>IF(N215="základní",J215,0)</f>
        <v>0</v>
      </c>
      <c r="BF215" s="138">
        <f>IF(N215="snížená",J215,0)</f>
        <v>0</v>
      </c>
      <c r="BG215" s="138">
        <f>IF(N215="zákl. přenesená",J215,0)</f>
        <v>0</v>
      </c>
      <c r="BH215" s="138">
        <f>IF(N215="sníž. přenesená",J215,0)</f>
        <v>0</v>
      </c>
      <c r="BI215" s="138">
        <f>IF(N215="nulová",J215,0)</f>
        <v>0</v>
      </c>
      <c r="BJ215" s="15" t="s">
        <v>84</v>
      </c>
      <c r="BK215" s="138">
        <f>ROUND(I215*H215,2)</f>
        <v>0</v>
      </c>
      <c r="BL215" s="15" t="s">
        <v>228</v>
      </c>
      <c r="BM215" s="137" t="s">
        <v>1106</v>
      </c>
    </row>
    <row r="216" spans="2:65" s="1" customFormat="1" ht="16.5" customHeight="1">
      <c r="B216" s="125"/>
      <c r="C216" s="126" t="s">
        <v>431</v>
      </c>
      <c r="D216" s="126" t="s">
        <v>144</v>
      </c>
      <c r="E216" s="127" t="s">
        <v>432</v>
      </c>
      <c r="F216" s="128" t="s">
        <v>433</v>
      </c>
      <c r="G216" s="129" t="s">
        <v>165</v>
      </c>
      <c r="H216" s="130">
        <v>1</v>
      </c>
      <c r="I216" s="131"/>
      <c r="J216" s="132">
        <f>ROUND(I216*H216,2)</f>
        <v>0</v>
      </c>
      <c r="K216" s="128" t="s">
        <v>148</v>
      </c>
      <c r="L216" s="30"/>
      <c r="M216" s="133" t="s">
        <v>3</v>
      </c>
      <c r="N216" s="134" t="s">
        <v>47</v>
      </c>
      <c r="P216" s="135">
        <f>O216*H216</f>
        <v>0</v>
      </c>
      <c r="Q216" s="135">
        <v>2.0999999999999999E-3</v>
      </c>
      <c r="R216" s="135">
        <f>Q216*H216</f>
        <v>2.0999999999999999E-3</v>
      </c>
      <c r="S216" s="135">
        <v>0</v>
      </c>
      <c r="T216" s="136">
        <f>S216*H216</f>
        <v>0</v>
      </c>
      <c r="AR216" s="137" t="s">
        <v>228</v>
      </c>
      <c r="AT216" s="137" t="s">
        <v>144</v>
      </c>
      <c r="AU216" s="137" t="s">
        <v>86</v>
      </c>
      <c r="AY216" s="15" t="s">
        <v>141</v>
      </c>
      <c r="BE216" s="138">
        <f>IF(N216="základní",J216,0)</f>
        <v>0</v>
      </c>
      <c r="BF216" s="138">
        <f>IF(N216="snížená",J216,0)</f>
        <v>0</v>
      </c>
      <c r="BG216" s="138">
        <f>IF(N216="zákl. přenesená",J216,0)</f>
        <v>0</v>
      </c>
      <c r="BH216" s="138">
        <f>IF(N216="sníž. přenesená",J216,0)</f>
        <v>0</v>
      </c>
      <c r="BI216" s="138">
        <f>IF(N216="nulová",J216,0)</f>
        <v>0</v>
      </c>
      <c r="BJ216" s="15" t="s">
        <v>84</v>
      </c>
      <c r="BK216" s="138">
        <f>ROUND(I216*H216,2)</f>
        <v>0</v>
      </c>
      <c r="BL216" s="15" t="s">
        <v>228</v>
      </c>
      <c r="BM216" s="137" t="s">
        <v>1107</v>
      </c>
    </row>
    <row r="217" spans="2:65" s="1" customFormat="1">
      <c r="B217" s="30"/>
      <c r="D217" s="139" t="s">
        <v>151</v>
      </c>
      <c r="F217" s="140" t="s">
        <v>435</v>
      </c>
      <c r="I217" s="141"/>
      <c r="L217" s="30"/>
      <c r="M217" s="142"/>
      <c r="T217" s="51"/>
      <c r="AT217" s="15" t="s">
        <v>151</v>
      </c>
      <c r="AU217" s="15" t="s">
        <v>86</v>
      </c>
    </row>
    <row r="218" spans="2:65" s="1" customFormat="1" ht="16.5" customHeight="1">
      <c r="B218" s="125"/>
      <c r="C218" s="143" t="s">
        <v>436</v>
      </c>
      <c r="D218" s="143" t="s">
        <v>182</v>
      </c>
      <c r="E218" s="144" t="s">
        <v>437</v>
      </c>
      <c r="F218" s="145" t="s">
        <v>438</v>
      </c>
      <c r="G218" s="146" t="s">
        <v>178</v>
      </c>
      <c r="H218" s="147">
        <v>1</v>
      </c>
      <c r="I218" s="148"/>
      <c r="J218" s="149">
        <f>ROUND(I218*H218,2)</f>
        <v>0</v>
      </c>
      <c r="K218" s="145" t="s">
        <v>148</v>
      </c>
      <c r="L218" s="150"/>
      <c r="M218" s="151" t="s">
        <v>3</v>
      </c>
      <c r="N218" s="152" t="s">
        <v>47</v>
      </c>
      <c r="P218" s="135">
        <f>O218*H218</f>
        <v>0</v>
      </c>
      <c r="Q218" s="135">
        <v>2.23E-2</v>
      </c>
      <c r="R218" s="135">
        <f>Q218*H218</f>
        <v>2.23E-2</v>
      </c>
      <c r="S218" s="135">
        <v>0</v>
      </c>
      <c r="T218" s="136">
        <f>S218*H218</f>
        <v>0</v>
      </c>
      <c r="AR218" s="137" t="s">
        <v>311</v>
      </c>
      <c r="AT218" s="137" t="s">
        <v>182</v>
      </c>
      <c r="AU218" s="137" t="s">
        <v>86</v>
      </c>
      <c r="AY218" s="15" t="s">
        <v>141</v>
      </c>
      <c r="BE218" s="138">
        <f>IF(N218="základní",J218,0)</f>
        <v>0</v>
      </c>
      <c r="BF218" s="138">
        <f>IF(N218="snížená",J218,0)</f>
        <v>0</v>
      </c>
      <c r="BG218" s="138">
        <f>IF(N218="zákl. přenesená",J218,0)</f>
        <v>0</v>
      </c>
      <c r="BH218" s="138">
        <f>IF(N218="sníž. přenesená",J218,0)</f>
        <v>0</v>
      </c>
      <c r="BI218" s="138">
        <f>IF(N218="nulová",J218,0)</f>
        <v>0</v>
      </c>
      <c r="BJ218" s="15" t="s">
        <v>84</v>
      </c>
      <c r="BK218" s="138">
        <f>ROUND(I218*H218,2)</f>
        <v>0</v>
      </c>
      <c r="BL218" s="15" t="s">
        <v>228</v>
      </c>
      <c r="BM218" s="137" t="s">
        <v>1108</v>
      </c>
    </row>
    <row r="219" spans="2:65" s="1" customFormat="1" ht="24.2" customHeight="1">
      <c r="B219" s="125"/>
      <c r="C219" s="126" t="s">
        <v>440</v>
      </c>
      <c r="D219" s="126" t="s">
        <v>144</v>
      </c>
      <c r="E219" s="127" t="s">
        <v>441</v>
      </c>
      <c r="F219" s="128" t="s">
        <v>442</v>
      </c>
      <c r="G219" s="129" t="s">
        <v>165</v>
      </c>
      <c r="H219" s="130">
        <v>1</v>
      </c>
      <c r="I219" s="131"/>
      <c r="J219" s="132">
        <f>ROUND(I219*H219,2)</f>
        <v>0</v>
      </c>
      <c r="K219" s="128" t="s">
        <v>148</v>
      </c>
      <c r="L219" s="30"/>
      <c r="M219" s="133" t="s">
        <v>3</v>
      </c>
      <c r="N219" s="134" t="s">
        <v>47</v>
      </c>
      <c r="P219" s="135">
        <f>O219*H219</f>
        <v>0</v>
      </c>
      <c r="Q219" s="135">
        <v>0</v>
      </c>
      <c r="R219" s="135">
        <f>Q219*H219</f>
        <v>0</v>
      </c>
      <c r="S219" s="135">
        <v>0</v>
      </c>
      <c r="T219" s="136">
        <f>S219*H219</f>
        <v>0</v>
      </c>
      <c r="AR219" s="137" t="s">
        <v>228</v>
      </c>
      <c r="AT219" s="137" t="s">
        <v>144</v>
      </c>
      <c r="AU219" s="137" t="s">
        <v>86</v>
      </c>
      <c r="AY219" s="15" t="s">
        <v>141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5" t="s">
        <v>84</v>
      </c>
      <c r="BK219" s="138">
        <f>ROUND(I219*H219,2)</f>
        <v>0</v>
      </c>
      <c r="BL219" s="15" t="s">
        <v>228</v>
      </c>
      <c r="BM219" s="137" t="s">
        <v>1109</v>
      </c>
    </row>
    <row r="220" spans="2:65" s="1" customFormat="1">
      <c r="B220" s="30"/>
      <c r="D220" s="139" t="s">
        <v>151</v>
      </c>
      <c r="F220" s="140" t="s">
        <v>444</v>
      </c>
      <c r="I220" s="141"/>
      <c r="L220" s="30"/>
      <c r="M220" s="142"/>
      <c r="T220" s="51"/>
      <c r="AT220" s="15" t="s">
        <v>151</v>
      </c>
      <c r="AU220" s="15" t="s">
        <v>86</v>
      </c>
    </row>
    <row r="221" spans="2:65" s="11" customFormat="1" ht="22.9" customHeight="1">
      <c r="B221" s="113"/>
      <c r="D221" s="114" t="s">
        <v>75</v>
      </c>
      <c r="E221" s="123" t="s">
        <v>445</v>
      </c>
      <c r="F221" s="123" t="s">
        <v>446</v>
      </c>
      <c r="I221" s="116"/>
      <c r="J221" s="124">
        <f>BK221</f>
        <v>0</v>
      </c>
      <c r="L221" s="113"/>
      <c r="M221" s="118"/>
      <c r="P221" s="119">
        <f>SUM(P222:P232)</f>
        <v>0</v>
      </c>
      <c r="R221" s="119">
        <f>SUM(R222:R232)</f>
        <v>6.2750000000000011E-3</v>
      </c>
      <c r="T221" s="120">
        <f>SUM(T222:T232)</f>
        <v>0</v>
      </c>
      <c r="AR221" s="114" t="s">
        <v>86</v>
      </c>
      <c r="AT221" s="121" t="s">
        <v>75</v>
      </c>
      <c r="AU221" s="121" t="s">
        <v>84</v>
      </c>
      <c r="AY221" s="114" t="s">
        <v>141</v>
      </c>
      <c r="BK221" s="122">
        <f>SUM(BK222:BK232)</f>
        <v>0</v>
      </c>
    </row>
    <row r="222" spans="2:65" s="1" customFormat="1" ht="24.2" customHeight="1">
      <c r="B222" s="125"/>
      <c r="C222" s="126" t="s">
        <v>384</v>
      </c>
      <c r="D222" s="126" t="s">
        <v>144</v>
      </c>
      <c r="E222" s="127" t="s">
        <v>448</v>
      </c>
      <c r="F222" s="128" t="s">
        <v>449</v>
      </c>
      <c r="G222" s="129" t="s">
        <v>263</v>
      </c>
      <c r="H222" s="130">
        <v>100</v>
      </c>
      <c r="I222" s="131"/>
      <c r="J222" s="132">
        <f>ROUND(I222*H222,2)</f>
        <v>0</v>
      </c>
      <c r="K222" s="128" t="s">
        <v>148</v>
      </c>
      <c r="L222" s="30"/>
      <c r="M222" s="133" t="s">
        <v>3</v>
      </c>
      <c r="N222" s="134" t="s">
        <v>47</v>
      </c>
      <c r="P222" s="135">
        <f>O222*H222</f>
        <v>0</v>
      </c>
      <c r="Q222" s="135">
        <v>0</v>
      </c>
      <c r="R222" s="135">
        <f>Q222*H222</f>
        <v>0</v>
      </c>
      <c r="S222" s="135">
        <v>0</v>
      </c>
      <c r="T222" s="136">
        <f>S222*H222</f>
        <v>0</v>
      </c>
      <c r="AR222" s="137" t="s">
        <v>228</v>
      </c>
      <c r="AT222" s="137" t="s">
        <v>144</v>
      </c>
      <c r="AU222" s="137" t="s">
        <v>86</v>
      </c>
      <c r="AY222" s="15" t="s">
        <v>141</v>
      </c>
      <c r="BE222" s="138">
        <f>IF(N222="základní",J222,0)</f>
        <v>0</v>
      </c>
      <c r="BF222" s="138">
        <f>IF(N222="snížená",J222,0)</f>
        <v>0</v>
      </c>
      <c r="BG222" s="138">
        <f>IF(N222="zákl. přenesená",J222,0)</f>
        <v>0</v>
      </c>
      <c r="BH222" s="138">
        <f>IF(N222="sníž. přenesená",J222,0)</f>
        <v>0</v>
      </c>
      <c r="BI222" s="138">
        <f>IF(N222="nulová",J222,0)</f>
        <v>0</v>
      </c>
      <c r="BJ222" s="15" t="s">
        <v>84</v>
      </c>
      <c r="BK222" s="138">
        <f>ROUND(I222*H222,2)</f>
        <v>0</v>
      </c>
      <c r="BL222" s="15" t="s">
        <v>228</v>
      </c>
      <c r="BM222" s="137" t="s">
        <v>1110</v>
      </c>
    </row>
    <row r="223" spans="2:65" s="1" customFormat="1">
      <c r="B223" s="30"/>
      <c r="D223" s="139" t="s">
        <v>151</v>
      </c>
      <c r="F223" s="140" t="s">
        <v>451</v>
      </c>
      <c r="I223" s="141"/>
      <c r="L223" s="30"/>
      <c r="M223" s="142"/>
      <c r="T223" s="51"/>
      <c r="AT223" s="15" t="s">
        <v>151</v>
      </c>
      <c r="AU223" s="15" t="s">
        <v>86</v>
      </c>
    </row>
    <row r="224" spans="2:65" s="1" customFormat="1" ht="16.5" customHeight="1">
      <c r="B224" s="125"/>
      <c r="C224" s="143" t="s">
        <v>500</v>
      </c>
      <c r="D224" s="143" t="s">
        <v>182</v>
      </c>
      <c r="E224" s="144" t="s">
        <v>453</v>
      </c>
      <c r="F224" s="145" t="s">
        <v>454</v>
      </c>
      <c r="G224" s="146" t="s">
        <v>263</v>
      </c>
      <c r="H224" s="147">
        <v>115</v>
      </c>
      <c r="I224" s="148"/>
      <c r="J224" s="149">
        <f>ROUND(I224*H224,2)</f>
        <v>0</v>
      </c>
      <c r="K224" s="145" t="s">
        <v>148</v>
      </c>
      <c r="L224" s="150"/>
      <c r="M224" s="151" t="s">
        <v>3</v>
      </c>
      <c r="N224" s="152" t="s">
        <v>47</v>
      </c>
      <c r="P224" s="135">
        <f>O224*H224</f>
        <v>0</v>
      </c>
      <c r="Q224" s="135">
        <v>1.0000000000000001E-5</v>
      </c>
      <c r="R224" s="135">
        <f>Q224*H224</f>
        <v>1.1500000000000002E-3</v>
      </c>
      <c r="S224" s="135">
        <v>0</v>
      </c>
      <c r="T224" s="136">
        <f>S224*H224</f>
        <v>0</v>
      </c>
      <c r="AR224" s="137" t="s">
        <v>311</v>
      </c>
      <c r="AT224" s="137" t="s">
        <v>182</v>
      </c>
      <c r="AU224" s="137" t="s">
        <v>86</v>
      </c>
      <c r="AY224" s="15" t="s">
        <v>141</v>
      </c>
      <c r="BE224" s="138">
        <f>IF(N224="základní",J224,0)</f>
        <v>0</v>
      </c>
      <c r="BF224" s="138">
        <f>IF(N224="snížená",J224,0)</f>
        <v>0</v>
      </c>
      <c r="BG224" s="138">
        <f>IF(N224="zákl. přenesená",J224,0)</f>
        <v>0</v>
      </c>
      <c r="BH224" s="138">
        <f>IF(N224="sníž. přenesená",J224,0)</f>
        <v>0</v>
      </c>
      <c r="BI224" s="138">
        <f>IF(N224="nulová",J224,0)</f>
        <v>0</v>
      </c>
      <c r="BJ224" s="15" t="s">
        <v>84</v>
      </c>
      <c r="BK224" s="138">
        <f>ROUND(I224*H224,2)</f>
        <v>0</v>
      </c>
      <c r="BL224" s="15" t="s">
        <v>228</v>
      </c>
      <c r="BM224" s="137" t="s">
        <v>1111</v>
      </c>
    </row>
    <row r="225" spans="2:65" s="12" customFormat="1">
      <c r="B225" s="153"/>
      <c r="D225" s="154" t="s">
        <v>456</v>
      </c>
      <c r="F225" s="155" t="s">
        <v>457</v>
      </c>
      <c r="H225" s="156">
        <v>115</v>
      </c>
      <c r="I225" s="157"/>
      <c r="L225" s="153"/>
      <c r="M225" s="158"/>
      <c r="T225" s="159"/>
      <c r="AT225" s="160" t="s">
        <v>456</v>
      </c>
      <c r="AU225" s="160" t="s">
        <v>86</v>
      </c>
      <c r="AV225" s="12" t="s">
        <v>86</v>
      </c>
      <c r="AW225" s="12" t="s">
        <v>4</v>
      </c>
      <c r="AX225" s="12" t="s">
        <v>84</v>
      </c>
      <c r="AY225" s="160" t="s">
        <v>141</v>
      </c>
    </row>
    <row r="226" spans="2:65" s="1" customFormat="1" ht="24.2" customHeight="1">
      <c r="B226" s="125"/>
      <c r="C226" s="126" t="s">
        <v>505</v>
      </c>
      <c r="D226" s="126" t="s">
        <v>144</v>
      </c>
      <c r="E226" s="127" t="s">
        <v>459</v>
      </c>
      <c r="F226" s="128" t="s">
        <v>460</v>
      </c>
      <c r="G226" s="129" t="s">
        <v>263</v>
      </c>
      <c r="H226" s="130">
        <v>50</v>
      </c>
      <c r="I226" s="131"/>
      <c r="J226" s="132">
        <f>ROUND(I226*H226,2)</f>
        <v>0</v>
      </c>
      <c r="K226" s="128" t="s">
        <v>148</v>
      </c>
      <c r="L226" s="30"/>
      <c r="M226" s="133" t="s">
        <v>3</v>
      </c>
      <c r="N226" s="134" t="s">
        <v>47</v>
      </c>
      <c r="P226" s="135">
        <f>O226*H226</f>
        <v>0</v>
      </c>
      <c r="Q226" s="135">
        <v>0</v>
      </c>
      <c r="R226" s="135">
        <f>Q226*H226</f>
        <v>0</v>
      </c>
      <c r="S226" s="135">
        <v>0</v>
      </c>
      <c r="T226" s="136">
        <f>S226*H226</f>
        <v>0</v>
      </c>
      <c r="AR226" s="137" t="s">
        <v>228</v>
      </c>
      <c r="AT226" s="137" t="s">
        <v>144</v>
      </c>
      <c r="AU226" s="137" t="s">
        <v>86</v>
      </c>
      <c r="AY226" s="15" t="s">
        <v>141</v>
      </c>
      <c r="BE226" s="138">
        <f>IF(N226="základní",J226,0)</f>
        <v>0</v>
      </c>
      <c r="BF226" s="138">
        <f>IF(N226="snížená",J226,0)</f>
        <v>0</v>
      </c>
      <c r="BG226" s="138">
        <f>IF(N226="zákl. přenesená",J226,0)</f>
        <v>0</v>
      </c>
      <c r="BH226" s="138">
        <f>IF(N226="sníž. přenesená",J226,0)</f>
        <v>0</v>
      </c>
      <c r="BI226" s="138">
        <f>IF(N226="nulová",J226,0)</f>
        <v>0</v>
      </c>
      <c r="BJ226" s="15" t="s">
        <v>84</v>
      </c>
      <c r="BK226" s="138">
        <f>ROUND(I226*H226,2)</f>
        <v>0</v>
      </c>
      <c r="BL226" s="15" t="s">
        <v>228</v>
      </c>
      <c r="BM226" s="137" t="s">
        <v>1112</v>
      </c>
    </row>
    <row r="227" spans="2:65" s="1" customFormat="1">
      <c r="B227" s="30"/>
      <c r="D227" s="139" t="s">
        <v>151</v>
      </c>
      <c r="F227" s="140" t="s">
        <v>462</v>
      </c>
      <c r="I227" s="141"/>
      <c r="L227" s="30"/>
      <c r="M227" s="142"/>
      <c r="T227" s="51"/>
      <c r="AT227" s="15" t="s">
        <v>151</v>
      </c>
      <c r="AU227" s="15" t="s">
        <v>86</v>
      </c>
    </row>
    <row r="228" spans="2:65" s="1" customFormat="1" ht="16.5" customHeight="1">
      <c r="B228" s="125"/>
      <c r="C228" s="143" t="s">
        <v>447</v>
      </c>
      <c r="D228" s="143" t="s">
        <v>182</v>
      </c>
      <c r="E228" s="144" t="s">
        <v>464</v>
      </c>
      <c r="F228" s="145" t="s">
        <v>465</v>
      </c>
      <c r="G228" s="146" t="s">
        <v>263</v>
      </c>
      <c r="H228" s="147">
        <v>57.5</v>
      </c>
      <c r="I228" s="148"/>
      <c r="J228" s="149">
        <f>ROUND(I228*H228,2)</f>
        <v>0</v>
      </c>
      <c r="K228" s="145" t="s">
        <v>148</v>
      </c>
      <c r="L228" s="150"/>
      <c r="M228" s="151" t="s">
        <v>3</v>
      </c>
      <c r="N228" s="152" t="s">
        <v>47</v>
      </c>
      <c r="P228" s="135">
        <f>O228*H228</f>
        <v>0</v>
      </c>
      <c r="Q228" s="135">
        <v>1.0000000000000001E-5</v>
      </c>
      <c r="R228" s="135">
        <f>Q228*H228</f>
        <v>5.750000000000001E-4</v>
      </c>
      <c r="S228" s="135">
        <v>0</v>
      </c>
      <c r="T228" s="136">
        <f>S228*H228</f>
        <v>0</v>
      </c>
      <c r="AR228" s="137" t="s">
        <v>311</v>
      </c>
      <c r="AT228" s="137" t="s">
        <v>182</v>
      </c>
      <c r="AU228" s="137" t="s">
        <v>86</v>
      </c>
      <c r="AY228" s="15" t="s">
        <v>141</v>
      </c>
      <c r="BE228" s="138">
        <f>IF(N228="základní",J228,0)</f>
        <v>0</v>
      </c>
      <c r="BF228" s="138">
        <f>IF(N228="snížená",J228,0)</f>
        <v>0</v>
      </c>
      <c r="BG228" s="138">
        <f>IF(N228="zákl. přenesená",J228,0)</f>
        <v>0</v>
      </c>
      <c r="BH228" s="138">
        <f>IF(N228="sníž. přenesená",J228,0)</f>
        <v>0</v>
      </c>
      <c r="BI228" s="138">
        <f>IF(N228="nulová",J228,0)</f>
        <v>0</v>
      </c>
      <c r="BJ228" s="15" t="s">
        <v>84</v>
      </c>
      <c r="BK228" s="138">
        <f>ROUND(I228*H228,2)</f>
        <v>0</v>
      </c>
      <c r="BL228" s="15" t="s">
        <v>228</v>
      </c>
      <c r="BM228" s="137" t="s">
        <v>1113</v>
      </c>
    </row>
    <row r="229" spans="2:65" s="12" customFormat="1">
      <c r="B229" s="153"/>
      <c r="D229" s="154" t="s">
        <v>456</v>
      </c>
      <c r="F229" s="155" t="s">
        <v>467</v>
      </c>
      <c r="H229" s="156">
        <v>57.5</v>
      </c>
      <c r="I229" s="157"/>
      <c r="L229" s="153"/>
      <c r="M229" s="158"/>
      <c r="T229" s="159"/>
      <c r="AT229" s="160" t="s">
        <v>456</v>
      </c>
      <c r="AU229" s="160" t="s">
        <v>86</v>
      </c>
      <c r="AV229" s="12" t="s">
        <v>86</v>
      </c>
      <c r="AW229" s="12" t="s">
        <v>4</v>
      </c>
      <c r="AX229" s="12" t="s">
        <v>84</v>
      </c>
      <c r="AY229" s="160" t="s">
        <v>141</v>
      </c>
    </row>
    <row r="230" spans="2:65" s="1" customFormat="1" ht="24.2" customHeight="1">
      <c r="B230" s="125"/>
      <c r="C230" s="126" t="s">
        <v>452</v>
      </c>
      <c r="D230" s="126" t="s">
        <v>144</v>
      </c>
      <c r="E230" s="127" t="s">
        <v>469</v>
      </c>
      <c r="F230" s="128" t="s">
        <v>470</v>
      </c>
      <c r="G230" s="129" t="s">
        <v>178</v>
      </c>
      <c r="H230" s="130">
        <v>7</v>
      </c>
      <c r="I230" s="131"/>
      <c r="J230" s="132">
        <f>ROUND(I230*H230,2)</f>
        <v>0</v>
      </c>
      <c r="K230" s="128" t="s">
        <v>148</v>
      </c>
      <c r="L230" s="30"/>
      <c r="M230" s="133" t="s">
        <v>3</v>
      </c>
      <c r="N230" s="134" t="s">
        <v>47</v>
      </c>
      <c r="P230" s="135">
        <f>O230*H230</f>
        <v>0</v>
      </c>
      <c r="Q230" s="135">
        <v>0</v>
      </c>
      <c r="R230" s="135">
        <f>Q230*H230</f>
        <v>0</v>
      </c>
      <c r="S230" s="135">
        <v>0</v>
      </c>
      <c r="T230" s="136">
        <f>S230*H230</f>
        <v>0</v>
      </c>
      <c r="AR230" s="137" t="s">
        <v>228</v>
      </c>
      <c r="AT230" s="137" t="s">
        <v>144</v>
      </c>
      <c r="AU230" s="137" t="s">
        <v>86</v>
      </c>
      <c r="AY230" s="15" t="s">
        <v>141</v>
      </c>
      <c r="BE230" s="138">
        <f>IF(N230="základní",J230,0)</f>
        <v>0</v>
      </c>
      <c r="BF230" s="138">
        <f>IF(N230="snížená",J230,0)</f>
        <v>0</v>
      </c>
      <c r="BG230" s="138">
        <f>IF(N230="zákl. přenesená",J230,0)</f>
        <v>0</v>
      </c>
      <c r="BH230" s="138">
        <f>IF(N230="sníž. přenesená",J230,0)</f>
        <v>0</v>
      </c>
      <c r="BI230" s="138">
        <f>IF(N230="nulová",J230,0)</f>
        <v>0</v>
      </c>
      <c r="BJ230" s="15" t="s">
        <v>84</v>
      </c>
      <c r="BK230" s="138">
        <f>ROUND(I230*H230,2)</f>
        <v>0</v>
      </c>
      <c r="BL230" s="15" t="s">
        <v>228</v>
      </c>
      <c r="BM230" s="137" t="s">
        <v>1114</v>
      </c>
    </row>
    <row r="231" spans="2:65" s="1" customFormat="1">
      <c r="B231" s="30"/>
      <c r="D231" s="139" t="s">
        <v>151</v>
      </c>
      <c r="F231" s="140" t="s">
        <v>472</v>
      </c>
      <c r="I231" s="141"/>
      <c r="L231" s="30"/>
      <c r="M231" s="142"/>
      <c r="T231" s="51"/>
      <c r="AT231" s="15" t="s">
        <v>151</v>
      </c>
      <c r="AU231" s="15" t="s">
        <v>86</v>
      </c>
    </row>
    <row r="232" spans="2:65" s="1" customFormat="1" ht="16.5" customHeight="1">
      <c r="B232" s="125"/>
      <c r="C232" s="143" t="s">
        <v>458</v>
      </c>
      <c r="D232" s="143" t="s">
        <v>182</v>
      </c>
      <c r="E232" s="144" t="s">
        <v>474</v>
      </c>
      <c r="F232" s="145" t="s">
        <v>475</v>
      </c>
      <c r="G232" s="146" t="s">
        <v>178</v>
      </c>
      <c r="H232" s="147">
        <v>7</v>
      </c>
      <c r="I232" s="148"/>
      <c r="J232" s="149">
        <f>ROUND(I232*H232,2)</f>
        <v>0</v>
      </c>
      <c r="K232" s="145" t="s">
        <v>148</v>
      </c>
      <c r="L232" s="150"/>
      <c r="M232" s="151" t="s">
        <v>3</v>
      </c>
      <c r="N232" s="152" t="s">
        <v>47</v>
      </c>
      <c r="P232" s="135">
        <f>O232*H232</f>
        <v>0</v>
      </c>
      <c r="Q232" s="135">
        <v>6.4999999999999997E-4</v>
      </c>
      <c r="R232" s="135">
        <f>Q232*H232</f>
        <v>4.5500000000000002E-3</v>
      </c>
      <c r="S232" s="135">
        <v>0</v>
      </c>
      <c r="T232" s="136">
        <f>S232*H232</f>
        <v>0</v>
      </c>
      <c r="AR232" s="137" t="s">
        <v>311</v>
      </c>
      <c r="AT232" s="137" t="s">
        <v>182</v>
      </c>
      <c r="AU232" s="137" t="s">
        <v>86</v>
      </c>
      <c r="AY232" s="15" t="s">
        <v>141</v>
      </c>
      <c r="BE232" s="138">
        <f>IF(N232="základní",J232,0)</f>
        <v>0</v>
      </c>
      <c r="BF232" s="138">
        <f>IF(N232="snížená",J232,0)</f>
        <v>0</v>
      </c>
      <c r="BG232" s="138">
        <f>IF(N232="zákl. přenesená",J232,0)</f>
        <v>0</v>
      </c>
      <c r="BH232" s="138">
        <f>IF(N232="sníž. přenesená",J232,0)</f>
        <v>0</v>
      </c>
      <c r="BI232" s="138">
        <f>IF(N232="nulová",J232,0)</f>
        <v>0</v>
      </c>
      <c r="BJ232" s="15" t="s">
        <v>84</v>
      </c>
      <c r="BK232" s="138">
        <f>ROUND(I232*H232,2)</f>
        <v>0</v>
      </c>
      <c r="BL232" s="15" t="s">
        <v>228</v>
      </c>
      <c r="BM232" s="137" t="s">
        <v>1115</v>
      </c>
    </row>
    <row r="233" spans="2:65" s="11" customFormat="1" ht="22.9" customHeight="1">
      <c r="B233" s="113"/>
      <c r="D233" s="114" t="s">
        <v>75</v>
      </c>
      <c r="E233" s="123" t="s">
        <v>477</v>
      </c>
      <c r="F233" s="123" t="s">
        <v>478</v>
      </c>
      <c r="I233" s="116"/>
      <c r="J233" s="124">
        <f>BK233</f>
        <v>0</v>
      </c>
      <c r="L233" s="113"/>
      <c r="M233" s="118"/>
      <c r="P233" s="119">
        <f>SUM(P234:P236)</f>
        <v>0</v>
      </c>
      <c r="R233" s="119">
        <f>SUM(R234:R236)</f>
        <v>1.0200000000000001E-3</v>
      </c>
      <c r="T233" s="120">
        <f>SUM(T234:T236)</f>
        <v>0</v>
      </c>
      <c r="AR233" s="114" t="s">
        <v>86</v>
      </c>
      <c r="AT233" s="121" t="s">
        <v>75</v>
      </c>
      <c r="AU233" s="121" t="s">
        <v>84</v>
      </c>
      <c r="AY233" s="114" t="s">
        <v>141</v>
      </c>
      <c r="BK233" s="122">
        <f>SUM(BK234:BK236)</f>
        <v>0</v>
      </c>
    </row>
    <row r="234" spans="2:65" s="1" customFormat="1" ht="16.5" customHeight="1">
      <c r="B234" s="125"/>
      <c r="C234" s="126" t="s">
        <v>631</v>
      </c>
      <c r="D234" s="126" t="s">
        <v>144</v>
      </c>
      <c r="E234" s="127" t="s">
        <v>480</v>
      </c>
      <c r="F234" s="128" t="s">
        <v>481</v>
      </c>
      <c r="G234" s="129" t="s">
        <v>178</v>
      </c>
      <c r="H234" s="130">
        <v>1</v>
      </c>
      <c r="I234" s="131"/>
      <c r="J234" s="132">
        <f>ROUND(I234*H234,2)</f>
        <v>0</v>
      </c>
      <c r="K234" s="128" t="s">
        <v>148</v>
      </c>
      <c r="L234" s="30"/>
      <c r="M234" s="133" t="s">
        <v>3</v>
      </c>
      <c r="N234" s="134" t="s">
        <v>47</v>
      </c>
      <c r="P234" s="135">
        <f>O234*H234</f>
        <v>0</v>
      </c>
      <c r="Q234" s="135">
        <v>0</v>
      </c>
      <c r="R234" s="135">
        <f>Q234*H234</f>
        <v>0</v>
      </c>
      <c r="S234" s="135">
        <v>0</v>
      </c>
      <c r="T234" s="136">
        <f>S234*H234</f>
        <v>0</v>
      </c>
      <c r="AR234" s="137" t="s">
        <v>228</v>
      </c>
      <c r="AT234" s="137" t="s">
        <v>144</v>
      </c>
      <c r="AU234" s="137" t="s">
        <v>86</v>
      </c>
      <c r="AY234" s="15" t="s">
        <v>141</v>
      </c>
      <c r="BE234" s="138">
        <f>IF(N234="základní",J234,0)</f>
        <v>0</v>
      </c>
      <c r="BF234" s="138">
        <f>IF(N234="snížená",J234,0)</f>
        <v>0</v>
      </c>
      <c r="BG234" s="138">
        <f>IF(N234="zákl. přenesená",J234,0)</f>
        <v>0</v>
      </c>
      <c r="BH234" s="138">
        <f>IF(N234="sníž. přenesená",J234,0)</f>
        <v>0</v>
      </c>
      <c r="BI234" s="138">
        <f>IF(N234="nulová",J234,0)</f>
        <v>0</v>
      </c>
      <c r="BJ234" s="15" t="s">
        <v>84</v>
      </c>
      <c r="BK234" s="138">
        <f>ROUND(I234*H234,2)</f>
        <v>0</v>
      </c>
      <c r="BL234" s="15" t="s">
        <v>228</v>
      </c>
      <c r="BM234" s="137" t="s">
        <v>1116</v>
      </c>
    </row>
    <row r="235" spans="2:65" s="1" customFormat="1">
      <c r="B235" s="30"/>
      <c r="D235" s="139" t="s">
        <v>151</v>
      </c>
      <c r="F235" s="140" t="s">
        <v>483</v>
      </c>
      <c r="I235" s="141"/>
      <c r="L235" s="30"/>
      <c r="M235" s="142"/>
      <c r="T235" s="51"/>
      <c r="AT235" s="15" t="s">
        <v>151</v>
      </c>
      <c r="AU235" s="15" t="s">
        <v>86</v>
      </c>
    </row>
    <row r="236" spans="2:65" s="1" customFormat="1" ht="16.5" customHeight="1">
      <c r="B236" s="125"/>
      <c r="C236" s="143" t="s">
        <v>641</v>
      </c>
      <c r="D236" s="143" t="s">
        <v>182</v>
      </c>
      <c r="E236" s="144" t="s">
        <v>485</v>
      </c>
      <c r="F236" s="145" t="s">
        <v>486</v>
      </c>
      <c r="G236" s="146" t="s">
        <v>178</v>
      </c>
      <c r="H236" s="147">
        <v>1</v>
      </c>
      <c r="I236" s="148"/>
      <c r="J236" s="149">
        <f>ROUND(I236*H236,2)</f>
        <v>0</v>
      </c>
      <c r="K236" s="145" t="s">
        <v>148</v>
      </c>
      <c r="L236" s="150"/>
      <c r="M236" s="151" t="s">
        <v>3</v>
      </c>
      <c r="N236" s="152" t="s">
        <v>47</v>
      </c>
      <c r="P236" s="135">
        <f>O236*H236</f>
        <v>0</v>
      </c>
      <c r="Q236" s="135">
        <v>1.0200000000000001E-3</v>
      </c>
      <c r="R236" s="135">
        <f>Q236*H236</f>
        <v>1.0200000000000001E-3</v>
      </c>
      <c r="S236" s="135">
        <v>0</v>
      </c>
      <c r="T236" s="136">
        <f>S236*H236</f>
        <v>0</v>
      </c>
      <c r="AR236" s="137" t="s">
        <v>311</v>
      </c>
      <c r="AT236" s="137" t="s">
        <v>182</v>
      </c>
      <c r="AU236" s="137" t="s">
        <v>86</v>
      </c>
      <c r="AY236" s="15" t="s">
        <v>141</v>
      </c>
      <c r="BE236" s="138">
        <f>IF(N236="základní",J236,0)</f>
        <v>0</v>
      </c>
      <c r="BF236" s="138">
        <f>IF(N236="snížená",J236,0)</f>
        <v>0</v>
      </c>
      <c r="BG236" s="138">
        <f>IF(N236="zákl. přenesená",J236,0)</f>
        <v>0</v>
      </c>
      <c r="BH236" s="138">
        <f>IF(N236="sníž. přenesená",J236,0)</f>
        <v>0</v>
      </c>
      <c r="BI236" s="138">
        <f>IF(N236="nulová",J236,0)</f>
        <v>0</v>
      </c>
      <c r="BJ236" s="15" t="s">
        <v>84</v>
      </c>
      <c r="BK236" s="138">
        <f>ROUND(I236*H236,2)</f>
        <v>0</v>
      </c>
      <c r="BL236" s="15" t="s">
        <v>228</v>
      </c>
      <c r="BM236" s="137" t="s">
        <v>1117</v>
      </c>
    </row>
    <row r="237" spans="2:65" s="11" customFormat="1" ht="22.9" customHeight="1">
      <c r="B237" s="113"/>
      <c r="D237" s="114" t="s">
        <v>75</v>
      </c>
      <c r="E237" s="123" t="s">
        <v>488</v>
      </c>
      <c r="F237" s="123" t="s">
        <v>489</v>
      </c>
      <c r="I237" s="116"/>
      <c r="J237" s="124">
        <f>BK237</f>
        <v>0</v>
      </c>
      <c r="L237" s="113"/>
      <c r="M237" s="118"/>
      <c r="P237" s="119">
        <f>SUM(P238:P257)</f>
        <v>0</v>
      </c>
      <c r="R237" s="119">
        <f>SUM(R238:R257)</f>
        <v>1.5404542000000003</v>
      </c>
      <c r="T237" s="120">
        <f>SUM(T238:T257)</f>
        <v>0</v>
      </c>
      <c r="AR237" s="114" t="s">
        <v>86</v>
      </c>
      <c r="AT237" s="121" t="s">
        <v>75</v>
      </c>
      <c r="AU237" s="121" t="s">
        <v>84</v>
      </c>
      <c r="AY237" s="114" t="s">
        <v>141</v>
      </c>
      <c r="BK237" s="122">
        <f>SUM(BK238:BK257)</f>
        <v>0</v>
      </c>
    </row>
    <row r="238" spans="2:65" s="1" customFormat="1" ht="33" customHeight="1">
      <c r="B238" s="125"/>
      <c r="C238" s="126" t="s">
        <v>463</v>
      </c>
      <c r="D238" s="126" t="s">
        <v>144</v>
      </c>
      <c r="E238" s="127" t="s">
        <v>491</v>
      </c>
      <c r="F238" s="128" t="s">
        <v>492</v>
      </c>
      <c r="G238" s="129" t="s">
        <v>147</v>
      </c>
      <c r="H238" s="130">
        <v>10</v>
      </c>
      <c r="I238" s="131"/>
      <c r="J238" s="132">
        <f>ROUND(I238*H238,2)</f>
        <v>0</v>
      </c>
      <c r="K238" s="128" t="s">
        <v>148</v>
      </c>
      <c r="L238" s="30"/>
      <c r="M238" s="133" t="s">
        <v>3</v>
      </c>
      <c r="N238" s="134" t="s">
        <v>47</v>
      </c>
      <c r="P238" s="135">
        <f>O238*H238</f>
        <v>0</v>
      </c>
      <c r="Q238" s="135">
        <v>2.2450000000000001E-2</v>
      </c>
      <c r="R238" s="135">
        <f>Q238*H238</f>
        <v>0.22450000000000001</v>
      </c>
      <c r="S238" s="135">
        <v>0</v>
      </c>
      <c r="T238" s="136">
        <f>S238*H238</f>
        <v>0</v>
      </c>
      <c r="AR238" s="137" t="s">
        <v>228</v>
      </c>
      <c r="AT238" s="137" t="s">
        <v>144</v>
      </c>
      <c r="AU238" s="137" t="s">
        <v>86</v>
      </c>
      <c r="AY238" s="15" t="s">
        <v>141</v>
      </c>
      <c r="BE238" s="138">
        <f>IF(N238="základní",J238,0)</f>
        <v>0</v>
      </c>
      <c r="BF238" s="138">
        <f>IF(N238="snížená",J238,0)</f>
        <v>0</v>
      </c>
      <c r="BG238" s="138">
        <f>IF(N238="zákl. přenesená",J238,0)</f>
        <v>0</v>
      </c>
      <c r="BH238" s="138">
        <f>IF(N238="sníž. přenesená",J238,0)</f>
        <v>0</v>
      </c>
      <c r="BI238" s="138">
        <f>IF(N238="nulová",J238,0)</f>
        <v>0</v>
      </c>
      <c r="BJ238" s="15" t="s">
        <v>84</v>
      </c>
      <c r="BK238" s="138">
        <f>ROUND(I238*H238,2)</f>
        <v>0</v>
      </c>
      <c r="BL238" s="15" t="s">
        <v>228</v>
      </c>
      <c r="BM238" s="137" t="s">
        <v>1118</v>
      </c>
    </row>
    <row r="239" spans="2:65" s="1" customFormat="1">
      <c r="B239" s="30"/>
      <c r="D239" s="139" t="s">
        <v>151</v>
      </c>
      <c r="F239" s="140" t="s">
        <v>494</v>
      </c>
      <c r="I239" s="141"/>
      <c r="L239" s="30"/>
      <c r="M239" s="142"/>
      <c r="T239" s="51"/>
      <c r="AT239" s="15" t="s">
        <v>151</v>
      </c>
      <c r="AU239" s="15" t="s">
        <v>86</v>
      </c>
    </row>
    <row r="240" spans="2:65" s="1" customFormat="1" ht="33" customHeight="1">
      <c r="B240" s="125"/>
      <c r="C240" s="126" t="s">
        <v>960</v>
      </c>
      <c r="D240" s="126" t="s">
        <v>144</v>
      </c>
      <c r="E240" s="127" t="s">
        <v>496</v>
      </c>
      <c r="F240" s="128" t="s">
        <v>1119</v>
      </c>
      <c r="G240" s="129" t="s">
        <v>147</v>
      </c>
      <c r="H240" s="130">
        <v>27.5</v>
      </c>
      <c r="I240" s="131"/>
      <c r="J240" s="132">
        <f>ROUND(I240*H240,2)</f>
        <v>0</v>
      </c>
      <c r="K240" s="128" t="s">
        <v>148</v>
      </c>
      <c r="L240" s="30"/>
      <c r="M240" s="133" t="s">
        <v>3</v>
      </c>
      <c r="N240" s="134" t="s">
        <v>47</v>
      </c>
      <c r="P240" s="135">
        <f>O240*H240</f>
        <v>0</v>
      </c>
      <c r="Q240" s="135">
        <v>3.1809999999999998E-2</v>
      </c>
      <c r="R240" s="135">
        <f>Q240*H240</f>
        <v>0.87477499999999997</v>
      </c>
      <c r="S240" s="135">
        <v>0</v>
      </c>
      <c r="T240" s="136">
        <f>S240*H240</f>
        <v>0</v>
      </c>
      <c r="AR240" s="137" t="s">
        <v>228</v>
      </c>
      <c r="AT240" s="137" t="s">
        <v>144</v>
      </c>
      <c r="AU240" s="137" t="s">
        <v>86</v>
      </c>
      <c r="AY240" s="15" t="s">
        <v>141</v>
      </c>
      <c r="BE240" s="138">
        <f>IF(N240="základní",J240,0)</f>
        <v>0</v>
      </c>
      <c r="BF240" s="138">
        <f>IF(N240="snížená",J240,0)</f>
        <v>0</v>
      </c>
      <c r="BG240" s="138">
        <f>IF(N240="zákl. přenesená",J240,0)</f>
        <v>0</v>
      </c>
      <c r="BH240" s="138">
        <f>IF(N240="sníž. přenesená",J240,0)</f>
        <v>0</v>
      </c>
      <c r="BI240" s="138">
        <f>IF(N240="nulová",J240,0)</f>
        <v>0</v>
      </c>
      <c r="BJ240" s="15" t="s">
        <v>84</v>
      </c>
      <c r="BK240" s="138">
        <f>ROUND(I240*H240,2)</f>
        <v>0</v>
      </c>
      <c r="BL240" s="15" t="s">
        <v>228</v>
      </c>
      <c r="BM240" s="137" t="s">
        <v>1120</v>
      </c>
    </row>
    <row r="241" spans="2:65" s="1" customFormat="1">
      <c r="B241" s="30"/>
      <c r="D241" s="139" t="s">
        <v>151</v>
      </c>
      <c r="F241" s="140" t="s">
        <v>499</v>
      </c>
      <c r="I241" s="141"/>
      <c r="L241" s="30"/>
      <c r="M241" s="142"/>
      <c r="T241" s="51"/>
      <c r="AT241" s="15" t="s">
        <v>151</v>
      </c>
      <c r="AU241" s="15" t="s">
        <v>86</v>
      </c>
    </row>
    <row r="242" spans="2:65" s="1" customFormat="1" ht="24.2" customHeight="1">
      <c r="B242" s="125"/>
      <c r="C242" s="126" t="s">
        <v>468</v>
      </c>
      <c r="D242" s="126" t="s">
        <v>144</v>
      </c>
      <c r="E242" s="127" t="s">
        <v>501</v>
      </c>
      <c r="F242" s="128" t="s">
        <v>502</v>
      </c>
      <c r="G242" s="129" t="s">
        <v>263</v>
      </c>
      <c r="H242" s="130">
        <v>3</v>
      </c>
      <c r="I242" s="131"/>
      <c r="J242" s="132">
        <f>ROUND(I242*H242,2)</f>
        <v>0</v>
      </c>
      <c r="K242" s="128" t="s">
        <v>148</v>
      </c>
      <c r="L242" s="30"/>
      <c r="M242" s="133" t="s">
        <v>3</v>
      </c>
      <c r="N242" s="134" t="s">
        <v>47</v>
      </c>
      <c r="P242" s="135">
        <f>O242*H242</f>
        <v>0</v>
      </c>
      <c r="Q242" s="135">
        <v>1.34E-3</v>
      </c>
      <c r="R242" s="135">
        <f>Q242*H242</f>
        <v>4.0200000000000001E-3</v>
      </c>
      <c r="S242" s="135">
        <v>0</v>
      </c>
      <c r="T242" s="136">
        <f>S242*H242</f>
        <v>0</v>
      </c>
      <c r="AR242" s="137" t="s">
        <v>228</v>
      </c>
      <c r="AT242" s="137" t="s">
        <v>144</v>
      </c>
      <c r="AU242" s="137" t="s">
        <v>86</v>
      </c>
      <c r="AY242" s="15" t="s">
        <v>141</v>
      </c>
      <c r="BE242" s="138">
        <f>IF(N242="základní",J242,0)</f>
        <v>0</v>
      </c>
      <c r="BF242" s="138">
        <f>IF(N242="snížená",J242,0)</f>
        <v>0</v>
      </c>
      <c r="BG242" s="138">
        <f>IF(N242="zákl. přenesená",J242,0)</f>
        <v>0</v>
      </c>
      <c r="BH242" s="138">
        <f>IF(N242="sníž. přenesená",J242,0)</f>
        <v>0</v>
      </c>
      <c r="BI242" s="138">
        <f>IF(N242="nulová",J242,0)</f>
        <v>0</v>
      </c>
      <c r="BJ242" s="15" t="s">
        <v>84</v>
      </c>
      <c r="BK242" s="138">
        <f>ROUND(I242*H242,2)</f>
        <v>0</v>
      </c>
      <c r="BL242" s="15" t="s">
        <v>228</v>
      </c>
      <c r="BM242" s="137" t="s">
        <v>1121</v>
      </c>
    </row>
    <row r="243" spans="2:65" s="1" customFormat="1">
      <c r="B243" s="30"/>
      <c r="D243" s="139" t="s">
        <v>151</v>
      </c>
      <c r="F243" s="140" t="s">
        <v>504</v>
      </c>
      <c r="I243" s="141"/>
      <c r="L243" s="30"/>
      <c r="M243" s="142"/>
      <c r="T243" s="51"/>
      <c r="AT243" s="15" t="s">
        <v>151</v>
      </c>
      <c r="AU243" s="15" t="s">
        <v>86</v>
      </c>
    </row>
    <row r="244" spans="2:65" s="1" customFormat="1" ht="16.5" customHeight="1">
      <c r="B244" s="125"/>
      <c r="C244" s="143" t="s">
        <v>473</v>
      </c>
      <c r="D244" s="143" t="s">
        <v>182</v>
      </c>
      <c r="E244" s="144" t="s">
        <v>506</v>
      </c>
      <c r="F244" s="145" t="s">
        <v>507</v>
      </c>
      <c r="G244" s="146" t="s">
        <v>263</v>
      </c>
      <c r="H244" s="147">
        <v>3</v>
      </c>
      <c r="I244" s="148"/>
      <c r="J244" s="149">
        <f>ROUND(I244*H244,2)</f>
        <v>0</v>
      </c>
      <c r="K244" s="145" t="s">
        <v>148</v>
      </c>
      <c r="L244" s="150"/>
      <c r="M244" s="151" t="s">
        <v>3</v>
      </c>
      <c r="N244" s="152" t="s">
        <v>47</v>
      </c>
      <c r="P244" s="135">
        <f>O244*H244</f>
        <v>0</v>
      </c>
      <c r="Q244" s="135">
        <v>2.15E-3</v>
      </c>
      <c r="R244" s="135">
        <f>Q244*H244</f>
        <v>6.45E-3</v>
      </c>
      <c r="S244" s="135">
        <v>0</v>
      </c>
      <c r="T244" s="136">
        <f>S244*H244</f>
        <v>0</v>
      </c>
      <c r="AR244" s="137" t="s">
        <v>311</v>
      </c>
      <c r="AT244" s="137" t="s">
        <v>182</v>
      </c>
      <c r="AU244" s="137" t="s">
        <v>86</v>
      </c>
      <c r="AY244" s="15" t="s">
        <v>141</v>
      </c>
      <c r="BE244" s="138">
        <f>IF(N244="základní",J244,0)</f>
        <v>0</v>
      </c>
      <c r="BF244" s="138">
        <f>IF(N244="snížená",J244,0)</f>
        <v>0</v>
      </c>
      <c r="BG244" s="138">
        <f>IF(N244="zákl. přenesená",J244,0)</f>
        <v>0</v>
      </c>
      <c r="BH244" s="138">
        <f>IF(N244="sníž. přenesená",J244,0)</f>
        <v>0</v>
      </c>
      <c r="BI244" s="138">
        <f>IF(N244="nulová",J244,0)</f>
        <v>0</v>
      </c>
      <c r="BJ244" s="15" t="s">
        <v>84</v>
      </c>
      <c r="BK244" s="138">
        <f>ROUND(I244*H244,2)</f>
        <v>0</v>
      </c>
      <c r="BL244" s="15" t="s">
        <v>228</v>
      </c>
      <c r="BM244" s="137" t="s">
        <v>1122</v>
      </c>
    </row>
    <row r="245" spans="2:65" s="1" customFormat="1" ht="24.2" customHeight="1">
      <c r="B245" s="125"/>
      <c r="C245" s="126" t="s">
        <v>781</v>
      </c>
      <c r="D245" s="126" t="s">
        <v>144</v>
      </c>
      <c r="E245" s="127" t="s">
        <v>510</v>
      </c>
      <c r="F245" s="128" t="s">
        <v>511</v>
      </c>
      <c r="G245" s="129" t="s">
        <v>263</v>
      </c>
      <c r="H245" s="130">
        <v>3.8</v>
      </c>
      <c r="I245" s="131"/>
      <c r="J245" s="132">
        <f>ROUND(I245*H245,2)</f>
        <v>0</v>
      </c>
      <c r="K245" s="128" t="s">
        <v>148</v>
      </c>
      <c r="L245" s="30"/>
      <c r="M245" s="133" t="s">
        <v>3</v>
      </c>
      <c r="N245" s="134" t="s">
        <v>47</v>
      </c>
      <c r="P245" s="135">
        <f>O245*H245</f>
        <v>0</v>
      </c>
      <c r="Q245" s="135">
        <v>9.6000000000000002E-4</v>
      </c>
      <c r="R245" s="135">
        <f>Q245*H245</f>
        <v>3.6479999999999998E-3</v>
      </c>
      <c r="S245" s="135">
        <v>0</v>
      </c>
      <c r="T245" s="136">
        <f>S245*H245</f>
        <v>0</v>
      </c>
      <c r="AR245" s="137" t="s">
        <v>228</v>
      </c>
      <c r="AT245" s="137" t="s">
        <v>144</v>
      </c>
      <c r="AU245" s="137" t="s">
        <v>86</v>
      </c>
      <c r="AY245" s="15" t="s">
        <v>141</v>
      </c>
      <c r="BE245" s="138">
        <f>IF(N245="základní",J245,0)</f>
        <v>0</v>
      </c>
      <c r="BF245" s="138">
        <f>IF(N245="snížená",J245,0)</f>
        <v>0</v>
      </c>
      <c r="BG245" s="138">
        <f>IF(N245="zákl. přenesená",J245,0)</f>
        <v>0</v>
      </c>
      <c r="BH245" s="138">
        <f>IF(N245="sníž. přenesená",J245,0)</f>
        <v>0</v>
      </c>
      <c r="BI245" s="138">
        <f>IF(N245="nulová",J245,0)</f>
        <v>0</v>
      </c>
      <c r="BJ245" s="15" t="s">
        <v>84</v>
      </c>
      <c r="BK245" s="138">
        <f>ROUND(I245*H245,2)</f>
        <v>0</v>
      </c>
      <c r="BL245" s="15" t="s">
        <v>228</v>
      </c>
      <c r="BM245" s="137" t="s">
        <v>1123</v>
      </c>
    </row>
    <row r="246" spans="2:65" s="1" customFormat="1">
      <c r="B246" s="30"/>
      <c r="D246" s="139" t="s">
        <v>151</v>
      </c>
      <c r="F246" s="140" t="s">
        <v>513</v>
      </c>
      <c r="I246" s="141"/>
      <c r="L246" s="30"/>
      <c r="M246" s="142"/>
      <c r="T246" s="51"/>
      <c r="AT246" s="15" t="s">
        <v>151</v>
      </c>
      <c r="AU246" s="15" t="s">
        <v>86</v>
      </c>
    </row>
    <row r="247" spans="2:65" s="1" customFormat="1" ht="16.5" customHeight="1">
      <c r="B247" s="125"/>
      <c r="C247" s="143" t="s">
        <v>786</v>
      </c>
      <c r="D247" s="143" t="s">
        <v>182</v>
      </c>
      <c r="E247" s="144" t="s">
        <v>515</v>
      </c>
      <c r="F247" s="145" t="s">
        <v>516</v>
      </c>
      <c r="G247" s="146" t="s">
        <v>263</v>
      </c>
      <c r="H247" s="147">
        <v>3.8</v>
      </c>
      <c r="I247" s="148"/>
      <c r="J247" s="149">
        <f>ROUND(I247*H247,2)</f>
        <v>0</v>
      </c>
      <c r="K247" s="145" t="s">
        <v>148</v>
      </c>
      <c r="L247" s="150"/>
      <c r="M247" s="151" t="s">
        <v>3</v>
      </c>
      <c r="N247" s="152" t="s">
        <v>47</v>
      </c>
      <c r="P247" s="135">
        <f>O247*H247</f>
        <v>0</v>
      </c>
      <c r="Q247" s="135">
        <v>3.0999999999999999E-3</v>
      </c>
      <c r="R247" s="135">
        <f>Q247*H247</f>
        <v>1.1779999999999999E-2</v>
      </c>
      <c r="S247" s="135">
        <v>0</v>
      </c>
      <c r="T247" s="136">
        <f>S247*H247</f>
        <v>0</v>
      </c>
      <c r="AR247" s="137" t="s">
        <v>311</v>
      </c>
      <c r="AT247" s="137" t="s">
        <v>182</v>
      </c>
      <c r="AU247" s="137" t="s">
        <v>86</v>
      </c>
      <c r="AY247" s="15" t="s">
        <v>141</v>
      </c>
      <c r="BE247" s="138">
        <f>IF(N247="základní",J247,0)</f>
        <v>0</v>
      </c>
      <c r="BF247" s="138">
        <f>IF(N247="snížená",J247,0)</f>
        <v>0</v>
      </c>
      <c r="BG247" s="138">
        <f>IF(N247="zákl. přenesená",J247,0)</f>
        <v>0</v>
      </c>
      <c r="BH247" s="138">
        <f>IF(N247="sníž. přenesená",J247,0)</f>
        <v>0</v>
      </c>
      <c r="BI247" s="138">
        <f>IF(N247="nulová",J247,0)</f>
        <v>0</v>
      </c>
      <c r="BJ247" s="15" t="s">
        <v>84</v>
      </c>
      <c r="BK247" s="138">
        <f>ROUND(I247*H247,2)</f>
        <v>0</v>
      </c>
      <c r="BL247" s="15" t="s">
        <v>228</v>
      </c>
      <c r="BM247" s="137" t="s">
        <v>1124</v>
      </c>
    </row>
    <row r="248" spans="2:65" s="1" customFormat="1" ht="37.9" customHeight="1">
      <c r="B248" s="125"/>
      <c r="C248" s="126" t="s">
        <v>791</v>
      </c>
      <c r="D248" s="126" t="s">
        <v>144</v>
      </c>
      <c r="E248" s="127" t="s">
        <v>519</v>
      </c>
      <c r="F248" s="128" t="s">
        <v>520</v>
      </c>
      <c r="G248" s="129" t="s">
        <v>147</v>
      </c>
      <c r="H248" s="130">
        <v>6.63</v>
      </c>
      <c r="I248" s="131"/>
      <c r="J248" s="132">
        <f>ROUND(I248*H248,2)</f>
        <v>0</v>
      </c>
      <c r="K248" s="128" t="s">
        <v>148</v>
      </c>
      <c r="L248" s="30"/>
      <c r="M248" s="133" t="s">
        <v>3</v>
      </c>
      <c r="N248" s="134" t="s">
        <v>47</v>
      </c>
      <c r="P248" s="135">
        <f>O248*H248</f>
        <v>0</v>
      </c>
      <c r="Q248" s="135">
        <v>2.964E-2</v>
      </c>
      <c r="R248" s="135">
        <f>Q248*H248</f>
        <v>0.1965132</v>
      </c>
      <c r="S248" s="135">
        <v>0</v>
      </c>
      <c r="T248" s="136">
        <f>S248*H248</f>
        <v>0</v>
      </c>
      <c r="AR248" s="137" t="s">
        <v>228</v>
      </c>
      <c r="AT248" s="137" t="s">
        <v>144</v>
      </c>
      <c r="AU248" s="137" t="s">
        <v>86</v>
      </c>
      <c r="AY248" s="15" t="s">
        <v>141</v>
      </c>
      <c r="BE248" s="138">
        <f>IF(N248="základní",J248,0)</f>
        <v>0</v>
      </c>
      <c r="BF248" s="138">
        <f>IF(N248="snížená",J248,0)</f>
        <v>0</v>
      </c>
      <c r="BG248" s="138">
        <f>IF(N248="zákl. přenesená",J248,0)</f>
        <v>0</v>
      </c>
      <c r="BH248" s="138">
        <f>IF(N248="sníž. přenesená",J248,0)</f>
        <v>0</v>
      </c>
      <c r="BI248" s="138">
        <f>IF(N248="nulová",J248,0)</f>
        <v>0</v>
      </c>
      <c r="BJ248" s="15" t="s">
        <v>84</v>
      </c>
      <c r="BK248" s="138">
        <f>ROUND(I248*H248,2)</f>
        <v>0</v>
      </c>
      <c r="BL248" s="15" t="s">
        <v>228</v>
      </c>
      <c r="BM248" s="137" t="s">
        <v>1125</v>
      </c>
    </row>
    <row r="249" spans="2:65" s="1" customFormat="1">
      <c r="B249" s="30"/>
      <c r="D249" s="139" t="s">
        <v>151</v>
      </c>
      <c r="F249" s="140" t="s">
        <v>522</v>
      </c>
      <c r="I249" s="141"/>
      <c r="L249" s="30"/>
      <c r="M249" s="142"/>
      <c r="T249" s="51"/>
      <c r="AT249" s="15" t="s">
        <v>151</v>
      </c>
      <c r="AU249" s="15" t="s">
        <v>86</v>
      </c>
    </row>
    <row r="250" spans="2:65" s="1" customFormat="1" ht="21.75" customHeight="1">
      <c r="B250" s="125"/>
      <c r="C250" s="143" t="s">
        <v>1126</v>
      </c>
      <c r="D250" s="143" t="s">
        <v>182</v>
      </c>
      <c r="E250" s="144" t="s">
        <v>524</v>
      </c>
      <c r="F250" s="145" t="s">
        <v>525</v>
      </c>
      <c r="G250" s="146" t="s">
        <v>178</v>
      </c>
      <c r="H250" s="147">
        <v>4</v>
      </c>
      <c r="I250" s="148"/>
      <c r="J250" s="149">
        <f>ROUND(I250*H250,2)</f>
        <v>0</v>
      </c>
      <c r="K250" s="145" t="s">
        <v>148</v>
      </c>
      <c r="L250" s="150"/>
      <c r="M250" s="151" t="s">
        <v>3</v>
      </c>
      <c r="N250" s="152" t="s">
        <v>47</v>
      </c>
      <c r="P250" s="135">
        <f>O250*H250</f>
        <v>0</v>
      </c>
      <c r="Q250" s="135">
        <v>1.44E-2</v>
      </c>
      <c r="R250" s="135">
        <f>Q250*H250</f>
        <v>5.7599999999999998E-2</v>
      </c>
      <c r="S250" s="135">
        <v>0</v>
      </c>
      <c r="T250" s="136">
        <f>S250*H250</f>
        <v>0</v>
      </c>
      <c r="AR250" s="137" t="s">
        <v>311</v>
      </c>
      <c r="AT250" s="137" t="s">
        <v>182</v>
      </c>
      <c r="AU250" s="137" t="s">
        <v>86</v>
      </c>
      <c r="AY250" s="15" t="s">
        <v>141</v>
      </c>
      <c r="BE250" s="138">
        <f>IF(N250="základní",J250,0)</f>
        <v>0</v>
      </c>
      <c r="BF250" s="138">
        <f>IF(N250="snížená",J250,0)</f>
        <v>0</v>
      </c>
      <c r="BG250" s="138">
        <f>IF(N250="zákl. přenesená",J250,0)</f>
        <v>0</v>
      </c>
      <c r="BH250" s="138">
        <f>IF(N250="sníž. přenesená",J250,0)</f>
        <v>0</v>
      </c>
      <c r="BI250" s="138">
        <f>IF(N250="nulová",J250,0)</f>
        <v>0</v>
      </c>
      <c r="BJ250" s="15" t="s">
        <v>84</v>
      </c>
      <c r="BK250" s="138">
        <f>ROUND(I250*H250,2)</f>
        <v>0</v>
      </c>
      <c r="BL250" s="15" t="s">
        <v>228</v>
      </c>
      <c r="BM250" s="137" t="s">
        <v>1127</v>
      </c>
    </row>
    <row r="251" spans="2:65" s="1" customFormat="1" ht="24.2" customHeight="1">
      <c r="B251" s="125"/>
      <c r="C251" s="126" t="s">
        <v>527</v>
      </c>
      <c r="D251" s="126" t="s">
        <v>144</v>
      </c>
      <c r="E251" s="127" t="s">
        <v>528</v>
      </c>
      <c r="F251" s="128" t="s">
        <v>529</v>
      </c>
      <c r="G251" s="129" t="s">
        <v>147</v>
      </c>
      <c r="H251" s="130">
        <v>18.8</v>
      </c>
      <c r="I251" s="131"/>
      <c r="J251" s="132">
        <f>ROUND(I251*H251,2)</f>
        <v>0</v>
      </c>
      <c r="K251" s="128" t="s">
        <v>148</v>
      </c>
      <c r="L251" s="30"/>
      <c r="M251" s="133" t="s">
        <v>3</v>
      </c>
      <c r="N251" s="134" t="s">
        <v>47</v>
      </c>
      <c r="P251" s="135">
        <f>O251*H251</f>
        <v>0</v>
      </c>
      <c r="Q251" s="135">
        <v>7.0499999999999998E-3</v>
      </c>
      <c r="R251" s="135">
        <f>Q251*H251</f>
        <v>0.13253999999999999</v>
      </c>
      <c r="S251" s="135">
        <v>0</v>
      </c>
      <c r="T251" s="136">
        <f>S251*H251</f>
        <v>0</v>
      </c>
      <c r="AR251" s="137" t="s">
        <v>228</v>
      </c>
      <c r="AT251" s="137" t="s">
        <v>144</v>
      </c>
      <c r="AU251" s="137" t="s">
        <v>86</v>
      </c>
      <c r="AY251" s="15" t="s">
        <v>141</v>
      </c>
      <c r="BE251" s="138">
        <f>IF(N251="základní",J251,0)</f>
        <v>0</v>
      </c>
      <c r="BF251" s="138">
        <f>IF(N251="snížená",J251,0)</f>
        <v>0</v>
      </c>
      <c r="BG251" s="138">
        <f>IF(N251="zákl. přenesená",J251,0)</f>
        <v>0</v>
      </c>
      <c r="BH251" s="138">
        <f>IF(N251="sníž. přenesená",J251,0)</f>
        <v>0</v>
      </c>
      <c r="BI251" s="138">
        <f>IF(N251="nulová",J251,0)</f>
        <v>0</v>
      </c>
      <c r="BJ251" s="15" t="s">
        <v>84</v>
      </c>
      <c r="BK251" s="138">
        <f>ROUND(I251*H251,2)</f>
        <v>0</v>
      </c>
      <c r="BL251" s="15" t="s">
        <v>228</v>
      </c>
      <c r="BM251" s="137" t="s">
        <v>1128</v>
      </c>
    </row>
    <row r="252" spans="2:65" s="1" customFormat="1">
      <c r="B252" s="30"/>
      <c r="D252" s="139" t="s">
        <v>151</v>
      </c>
      <c r="F252" s="140" t="s">
        <v>531</v>
      </c>
      <c r="I252" s="141"/>
      <c r="L252" s="30"/>
      <c r="M252" s="142"/>
      <c r="T252" s="51"/>
      <c r="AT252" s="15" t="s">
        <v>151</v>
      </c>
      <c r="AU252" s="15" t="s">
        <v>86</v>
      </c>
    </row>
    <row r="253" spans="2:65" s="1" customFormat="1" ht="24.2" customHeight="1">
      <c r="B253" s="125"/>
      <c r="C253" s="143" t="s">
        <v>8</v>
      </c>
      <c r="D253" s="143" t="s">
        <v>182</v>
      </c>
      <c r="E253" s="144" t="s">
        <v>956</v>
      </c>
      <c r="F253" s="145" t="s">
        <v>957</v>
      </c>
      <c r="G253" s="146" t="s">
        <v>178</v>
      </c>
      <c r="H253" s="147">
        <v>18.8</v>
      </c>
      <c r="I253" s="148"/>
      <c r="J253" s="149">
        <f>ROUND(I253*H253,2)</f>
        <v>0</v>
      </c>
      <c r="K253" s="145" t="s">
        <v>148</v>
      </c>
      <c r="L253" s="150"/>
      <c r="M253" s="151" t="s">
        <v>3</v>
      </c>
      <c r="N253" s="152" t="s">
        <v>47</v>
      </c>
      <c r="P253" s="135">
        <f>O253*H253</f>
        <v>0</v>
      </c>
      <c r="Q253" s="135">
        <v>1.2199999999999999E-3</v>
      </c>
      <c r="R253" s="135">
        <f>Q253*H253</f>
        <v>2.2936000000000002E-2</v>
      </c>
      <c r="S253" s="135">
        <v>0</v>
      </c>
      <c r="T253" s="136">
        <f>S253*H253</f>
        <v>0</v>
      </c>
      <c r="AR253" s="137" t="s">
        <v>311</v>
      </c>
      <c r="AT253" s="137" t="s">
        <v>182</v>
      </c>
      <c r="AU253" s="137" t="s">
        <v>86</v>
      </c>
      <c r="AY253" s="15" t="s">
        <v>141</v>
      </c>
      <c r="BE253" s="138">
        <f>IF(N253="základní",J253,0)</f>
        <v>0</v>
      </c>
      <c r="BF253" s="138">
        <f>IF(N253="snížená",J253,0)</f>
        <v>0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5" t="s">
        <v>84</v>
      </c>
      <c r="BK253" s="138">
        <f>ROUND(I253*H253,2)</f>
        <v>0</v>
      </c>
      <c r="BL253" s="15" t="s">
        <v>228</v>
      </c>
      <c r="BM253" s="137" t="s">
        <v>1129</v>
      </c>
    </row>
    <row r="254" spans="2:65" s="1" customFormat="1" ht="24.2" customHeight="1">
      <c r="B254" s="125"/>
      <c r="C254" s="126" t="s">
        <v>540</v>
      </c>
      <c r="D254" s="126" t="s">
        <v>144</v>
      </c>
      <c r="E254" s="127" t="s">
        <v>541</v>
      </c>
      <c r="F254" s="128" t="s">
        <v>542</v>
      </c>
      <c r="G254" s="129" t="s">
        <v>147</v>
      </c>
      <c r="H254" s="130">
        <v>18.8</v>
      </c>
      <c r="I254" s="131"/>
      <c r="J254" s="132">
        <f>ROUND(I254*H254,2)</f>
        <v>0</v>
      </c>
      <c r="K254" s="128" t="s">
        <v>148</v>
      </c>
      <c r="L254" s="30"/>
      <c r="M254" s="133" t="s">
        <v>3</v>
      </c>
      <c r="N254" s="134" t="s">
        <v>47</v>
      </c>
      <c r="P254" s="135">
        <f>O254*H254</f>
        <v>0</v>
      </c>
      <c r="Q254" s="135">
        <v>9.0000000000000006E-5</v>
      </c>
      <c r="R254" s="135">
        <f>Q254*H254</f>
        <v>1.6920000000000001E-3</v>
      </c>
      <c r="S254" s="135">
        <v>0</v>
      </c>
      <c r="T254" s="136">
        <f>S254*H254</f>
        <v>0</v>
      </c>
      <c r="AR254" s="137" t="s">
        <v>228</v>
      </c>
      <c r="AT254" s="137" t="s">
        <v>144</v>
      </c>
      <c r="AU254" s="137" t="s">
        <v>86</v>
      </c>
      <c r="AY254" s="15" t="s">
        <v>141</v>
      </c>
      <c r="BE254" s="138">
        <f>IF(N254="základní",J254,0)</f>
        <v>0</v>
      </c>
      <c r="BF254" s="138">
        <f>IF(N254="snížená",J254,0)</f>
        <v>0</v>
      </c>
      <c r="BG254" s="138">
        <f>IF(N254="zákl. přenesená",J254,0)</f>
        <v>0</v>
      </c>
      <c r="BH254" s="138">
        <f>IF(N254="sníž. přenesená",J254,0)</f>
        <v>0</v>
      </c>
      <c r="BI254" s="138">
        <f>IF(N254="nulová",J254,0)</f>
        <v>0</v>
      </c>
      <c r="BJ254" s="15" t="s">
        <v>84</v>
      </c>
      <c r="BK254" s="138">
        <f>ROUND(I254*H254,2)</f>
        <v>0</v>
      </c>
      <c r="BL254" s="15" t="s">
        <v>228</v>
      </c>
      <c r="BM254" s="137" t="s">
        <v>1130</v>
      </c>
    </row>
    <row r="255" spans="2:65" s="1" customFormat="1">
      <c r="B255" s="30"/>
      <c r="D255" s="139" t="s">
        <v>151</v>
      </c>
      <c r="F255" s="140" t="s">
        <v>544</v>
      </c>
      <c r="I255" s="141"/>
      <c r="L255" s="30"/>
      <c r="M255" s="142"/>
      <c r="T255" s="51"/>
      <c r="AT255" s="15" t="s">
        <v>151</v>
      </c>
      <c r="AU255" s="15" t="s">
        <v>86</v>
      </c>
    </row>
    <row r="256" spans="2:65" s="1" customFormat="1" ht="16.5" customHeight="1">
      <c r="B256" s="125"/>
      <c r="C256" s="126" t="s">
        <v>1131</v>
      </c>
      <c r="D256" s="126" t="s">
        <v>144</v>
      </c>
      <c r="E256" s="127" t="s">
        <v>546</v>
      </c>
      <c r="F256" s="128" t="s">
        <v>547</v>
      </c>
      <c r="G256" s="129" t="s">
        <v>263</v>
      </c>
      <c r="H256" s="130">
        <v>20</v>
      </c>
      <c r="I256" s="131"/>
      <c r="J256" s="132">
        <f>ROUND(I256*H256,2)</f>
        <v>0</v>
      </c>
      <c r="K256" s="128" t="s">
        <v>148</v>
      </c>
      <c r="L256" s="30"/>
      <c r="M256" s="133" t="s">
        <v>3</v>
      </c>
      <c r="N256" s="134" t="s">
        <v>47</v>
      </c>
      <c r="P256" s="135">
        <f>O256*H256</f>
        <v>0</v>
      </c>
      <c r="Q256" s="135">
        <v>2.0000000000000001E-4</v>
      </c>
      <c r="R256" s="135">
        <f>Q256*H256</f>
        <v>4.0000000000000001E-3</v>
      </c>
      <c r="S256" s="135">
        <v>0</v>
      </c>
      <c r="T256" s="136">
        <f>S256*H256</f>
        <v>0</v>
      </c>
      <c r="AR256" s="137" t="s">
        <v>228</v>
      </c>
      <c r="AT256" s="137" t="s">
        <v>144</v>
      </c>
      <c r="AU256" s="137" t="s">
        <v>86</v>
      </c>
      <c r="AY256" s="15" t="s">
        <v>141</v>
      </c>
      <c r="BE256" s="138">
        <f>IF(N256="základní",J256,0)</f>
        <v>0</v>
      </c>
      <c r="BF256" s="138">
        <f>IF(N256="snížená",J256,0)</f>
        <v>0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5" t="s">
        <v>84</v>
      </c>
      <c r="BK256" s="138">
        <f>ROUND(I256*H256,2)</f>
        <v>0</v>
      </c>
      <c r="BL256" s="15" t="s">
        <v>228</v>
      </c>
      <c r="BM256" s="137" t="s">
        <v>1132</v>
      </c>
    </row>
    <row r="257" spans="2:65" s="1" customFormat="1">
      <c r="B257" s="30"/>
      <c r="D257" s="139" t="s">
        <v>151</v>
      </c>
      <c r="F257" s="140" t="s">
        <v>549</v>
      </c>
      <c r="I257" s="141"/>
      <c r="L257" s="30"/>
      <c r="M257" s="142"/>
      <c r="T257" s="51"/>
      <c r="AT257" s="15" t="s">
        <v>151</v>
      </c>
      <c r="AU257" s="15" t="s">
        <v>86</v>
      </c>
    </row>
    <row r="258" spans="2:65" s="11" customFormat="1" ht="22.9" customHeight="1">
      <c r="B258" s="113"/>
      <c r="D258" s="114" t="s">
        <v>75</v>
      </c>
      <c r="E258" s="123" t="s">
        <v>550</v>
      </c>
      <c r="F258" s="123" t="s">
        <v>551</v>
      </c>
      <c r="I258" s="116"/>
      <c r="J258" s="124">
        <f>BK258</f>
        <v>0</v>
      </c>
      <c r="L258" s="113"/>
      <c r="M258" s="118"/>
      <c r="P258" s="119">
        <f>SUM(P259:P280)</f>
        <v>0</v>
      </c>
      <c r="R258" s="119">
        <f>SUM(R259:R280)</f>
        <v>0.11447099999999999</v>
      </c>
      <c r="T258" s="120">
        <f>SUM(T259:T280)</f>
        <v>0</v>
      </c>
      <c r="AR258" s="114" t="s">
        <v>86</v>
      </c>
      <c r="AT258" s="121" t="s">
        <v>75</v>
      </c>
      <c r="AU258" s="121" t="s">
        <v>84</v>
      </c>
      <c r="AY258" s="114" t="s">
        <v>141</v>
      </c>
      <c r="BK258" s="122">
        <f>SUM(BK259:BK280)</f>
        <v>0</v>
      </c>
    </row>
    <row r="259" spans="2:65" s="1" customFormat="1" ht="24.2" customHeight="1">
      <c r="B259" s="125"/>
      <c r="C259" s="126" t="s">
        <v>574</v>
      </c>
      <c r="D259" s="126" t="s">
        <v>144</v>
      </c>
      <c r="E259" s="127" t="s">
        <v>553</v>
      </c>
      <c r="F259" s="128" t="s">
        <v>554</v>
      </c>
      <c r="G259" s="129" t="s">
        <v>178</v>
      </c>
      <c r="H259" s="130">
        <v>6</v>
      </c>
      <c r="I259" s="131"/>
      <c r="J259" s="132">
        <f>ROUND(I259*H259,2)</f>
        <v>0</v>
      </c>
      <c r="K259" s="128" t="s">
        <v>148</v>
      </c>
      <c r="L259" s="30"/>
      <c r="M259" s="133" t="s">
        <v>3</v>
      </c>
      <c r="N259" s="134" t="s">
        <v>47</v>
      </c>
      <c r="P259" s="135">
        <f>O259*H259</f>
        <v>0</v>
      </c>
      <c r="Q259" s="135">
        <v>0</v>
      </c>
      <c r="R259" s="135">
        <f>Q259*H259</f>
        <v>0</v>
      </c>
      <c r="S259" s="135">
        <v>0</v>
      </c>
      <c r="T259" s="136">
        <f>S259*H259</f>
        <v>0</v>
      </c>
      <c r="AR259" s="137" t="s">
        <v>228</v>
      </c>
      <c r="AT259" s="137" t="s">
        <v>144</v>
      </c>
      <c r="AU259" s="137" t="s">
        <v>86</v>
      </c>
      <c r="AY259" s="15" t="s">
        <v>141</v>
      </c>
      <c r="BE259" s="138">
        <f>IF(N259="základní",J259,0)</f>
        <v>0</v>
      </c>
      <c r="BF259" s="138">
        <f>IF(N259="snížená",J259,0)</f>
        <v>0</v>
      </c>
      <c r="BG259" s="138">
        <f>IF(N259="zákl. přenesená",J259,0)</f>
        <v>0</v>
      </c>
      <c r="BH259" s="138">
        <f>IF(N259="sníž. přenesená",J259,0)</f>
        <v>0</v>
      </c>
      <c r="BI259" s="138">
        <f>IF(N259="nulová",J259,0)</f>
        <v>0</v>
      </c>
      <c r="BJ259" s="15" t="s">
        <v>84</v>
      </c>
      <c r="BK259" s="138">
        <f>ROUND(I259*H259,2)</f>
        <v>0</v>
      </c>
      <c r="BL259" s="15" t="s">
        <v>228</v>
      </c>
      <c r="BM259" s="137" t="s">
        <v>1133</v>
      </c>
    </row>
    <row r="260" spans="2:65" s="1" customFormat="1">
      <c r="B260" s="30"/>
      <c r="D260" s="139" t="s">
        <v>151</v>
      </c>
      <c r="F260" s="140" t="s">
        <v>556</v>
      </c>
      <c r="I260" s="141"/>
      <c r="L260" s="30"/>
      <c r="M260" s="142"/>
      <c r="T260" s="51"/>
      <c r="AT260" s="15" t="s">
        <v>151</v>
      </c>
      <c r="AU260" s="15" t="s">
        <v>86</v>
      </c>
    </row>
    <row r="261" spans="2:65" s="1" customFormat="1" ht="16.5" customHeight="1">
      <c r="B261" s="125"/>
      <c r="C261" s="143" t="s">
        <v>579</v>
      </c>
      <c r="D261" s="143" t="s">
        <v>182</v>
      </c>
      <c r="E261" s="144" t="s">
        <v>558</v>
      </c>
      <c r="F261" s="145" t="s">
        <v>559</v>
      </c>
      <c r="G261" s="146" t="s">
        <v>178</v>
      </c>
      <c r="H261" s="147">
        <v>5</v>
      </c>
      <c r="I261" s="148"/>
      <c r="J261" s="149">
        <f>ROUND(I261*H261,2)</f>
        <v>0</v>
      </c>
      <c r="K261" s="145" t="s">
        <v>148</v>
      </c>
      <c r="L261" s="150"/>
      <c r="M261" s="151" t="s">
        <v>3</v>
      </c>
      <c r="N261" s="152" t="s">
        <v>47</v>
      </c>
      <c r="P261" s="135">
        <f>O261*H261</f>
        <v>0</v>
      </c>
      <c r="Q261" s="135">
        <v>1.2999999999999999E-2</v>
      </c>
      <c r="R261" s="135">
        <f>Q261*H261</f>
        <v>6.5000000000000002E-2</v>
      </c>
      <c r="S261" s="135">
        <v>0</v>
      </c>
      <c r="T261" s="136">
        <f>S261*H261</f>
        <v>0</v>
      </c>
      <c r="AR261" s="137" t="s">
        <v>311</v>
      </c>
      <c r="AT261" s="137" t="s">
        <v>182</v>
      </c>
      <c r="AU261" s="137" t="s">
        <v>86</v>
      </c>
      <c r="AY261" s="15" t="s">
        <v>141</v>
      </c>
      <c r="BE261" s="138">
        <f>IF(N261="základní",J261,0)</f>
        <v>0</v>
      </c>
      <c r="BF261" s="138">
        <f>IF(N261="snížená",J261,0)</f>
        <v>0</v>
      </c>
      <c r="BG261" s="138">
        <f>IF(N261="zákl. přenesená",J261,0)</f>
        <v>0</v>
      </c>
      <c r="BH261" s="138">
        <f>IF(N261="sníž. přenesená",J261,0)</f>
        <v>0</v>
      </c>
      <c r="BI261" s="138">
        <f>IF(N261="nulová",J261,0)</f>
        <v>0</v>
      </c>
      <c r="BJ261" s="15" t="s">
        <v>84</v>
      </c>
      <c r="BK261" s="138">
        <f>ROUND(I261*H261,2)</f>
        <v>0</v>
      </c>
      <c r="BL261" s="15" t="s">
        <v>228</v>
      </c>
      <c r="BM261" s="137" t="s">
        <v>1134</v>
      </c>
    </row>
    <row r="262" spans="2:65" s="1" customFormat="1" ht="16.5" customHeight="1">
      <c r="B262" s="125"/>
      <c r="C262" s="143" t="s">
        <v>1135</v>
      </c>
      <c r="D262" s="143" t="s">
        <v>182</v>
      </c>
      <c r="E262" s="144" t="s">
        <v>562</v>
      </c>
      <c r="F262" s="145" t="s">
        <v>563</v>
      </c>
      <c r="G262" s="146" t="s">
        <v>178</v>
      </c>
      <c r="H262" s="147">
        <v>1</v>
      </c>
      <c r="I262" s="148"/>
      <c r="J262" s="149">
        <f>ROUND(I262*H262,2)</f>
        <v>0</v>
      </c>
      <c r="K262" s="145" t="s">
        <v>148</v>
      </c>
      <c r="L262" s="150"/>
      <c r="M262" s="151" t="s">
        <v>3</v>
      </c>
      <c r="N262" s="152" t="s">
        <v>47</v>
      </c>
      <c r="P262" s="135">
        <f>O262*H262</f>
        <v>0</v>
      </c>
      <c r="Q262" s="135">
        <v>1.6E-2</v>
      </c>
      <c r="R262" s="135">
        <f>Q262*H262</f>
        <v>1.6E-2</v>
      </c>
      <c r="S262" s="135">
        <v>0</v>
      </c>
      <c r="T262" s="136">
        <f>S262*H262</f>
        <v>0</v>
      </c>
      <c r="AR262" s="137" t="s">
        <v>311</v>
      </c>
      <c r="AT262" s="137" t="s">
        <v>182</v>
      </c>
      <c r="AU262" s="137" t="s">
        <v>86</v>
      </c>
      <c r="AY262" s="15" t="s">
        <v>141</v>
      </c>
      <c r="BE262" s="138">
        <f>IF(N262="základní",J262,0)</f>
        <v>0</v>
      </c>
      <c r="BF262" s="138">
        <f>IF(N262="snížená",J262,0)</f>
        <v>0</v>
      </c>
      <c r="BG262" s="138">
        <f>IF(N262="zákl. přenesená",J262,0)</f>
        <v>0</v>
      </c>
      <c r="BH262" s="138">
        <f>IF(N262="sníž. přenesená",J262,0)</f>
        <v>0</v>
      </c>
      <c r="BI262" s="138">
        <f>IF(N262="nulová",J262,0)</f>
        <v>0</v>
      </c>
      <c r="BJ262" s="15" t="s">
        <v>84</v>
      </c>
      <c r="BK262" s="138">
        <f>ROUND(I262*H262,2)</f>
        <v>0</v>
      </c>
      <c r="BL262" s="15" t="s">
        <v>228</v>
      </c>
      <c r="BM262" s="137" t="s">
        <v>1136</v>
      </c>
    </row>
    <row r="263" spans="2:65" s="1" customFormat="1" ht="24.2" customHeight="1">
      <c r="B263" s="125"/>
      <c r="C263" s="126" t="s">
        <v>968</v>
      </c>
      <c r="D263" s="126" t="s">
        <v>144</v>
      </c>
      <c r="E263" s="127" t="s">
        <v>566</v>
      </c>
      <c r="F263" s="128" t="s">
        <v>567</v>
      </c>
      <c r="G263" s="129" t="s">
        <v>178</v>
      </c>
      <c r="H263" s="130">
        <v>1</v>
      </c>
      <c r="I263" s="131"/>
      <c r="J263" s="132">
        <f>ROUND(I263*H263,2)</f>
        <v>0</v>
      </c>
      <c r="K263" s="128" t="s">
        <v>148</v>
      </c>
      <c r="L263" s="30"/>
      <c r="M263" s="133" t="s">
        <v>3</v>
      </c>
      <c r="N263" s="134" t="s">
        <v>47</v>
      </c>
      <c r="P263" s="135">
        <f>O263*H263</f>
        <v>0</v>
      </c>
      <c r="Q263" s="135">
        <v>0</v>
      </c>
      <c r="R263" s="135">
        <f>Q263*H263</f>
        <v>0</v>
      </c>
      <c r="S263" s="135">
        <v>0</v>
      </c>
      <c r="T263" s="136">
        <f>S263*H263</f>
        <v>0</v>
      </c>
      <c r="AR263" s="137" t="s">
        <v>228</v>
      </c>
      <c r="AT263" s="137" t="s">
        <v>144</v>
      </c>
      <c r="AU263" s="137" t="s">
        <v>86</v>
      </c>
      <c r="AY263" s="15" t="s">
        <v>141</v>
      </c>
      <c r="BE263" s="138">
        <f>IF(N263="základní",J263,0)</f>
        <v>0</v>
      </c>
      <c r="BF263" s="138">
        <f>IF(N263="snížená",J263,0)</f>
        <v>0</v>
      </c>
      <c r="BG263" s="138">
        <f>IF(N263="zákl. přenesená",J263,0)</f>
        <v>0</v>
      </c>
      <c r="BH263" s="138">
        <f>IF(N263="sníž. přenesená",J263,0)</f>
        <v>0</v>
      </c>
      <c r="BI263" s="138">
        <f>IF(N263="nulová",J263,0)</f>
        <v>0</v>
      </c>
      <c r="BJ263" s="15" t="s">
        <v>84</v>
      </c>
      <c r="BK263" s="138">
        <f>ROUND(I263*H263,2)</f>
        <v>0</v>
      </c>
      <c r="BL263" s="15" t="s">
        <v>228</v>
      </c>
      <c r="BM263" s="137" t="s">
        <v>1137</v>
      </c>
    </row>
    <row r="264" spans="2:65" s="1" customFormat="1">
      <c r="B264" s="30"/>
      <c r="D264" s="139" t="s">
        <v>151</v>
      </c>
      <c r="F264" s="140" t="s">
        <v>569</v>
      </c>
      <c r="I264" s="141"/>
      <c r="L264" s="30"/>
      <c r="M264" s="142"/>
      <c r="T264" s="51"/>
      <c r="AT264" s="15" t="s">
        <v>151</v>
      </c>
      <c r="AU264" s="15" t="s">
        <v>86</v>
      </c>
    </row>
    <row r="265" spans="2:65" s="1" customFormat="1" ht="16.5" customHeight="1">
      <c r="B265" s="125"/>
      <c r="C265" s="143" t="s">
        <v>585</v>
      </c>
      <c r="D265" s="143" t="s">
        <v>182</v>
      </c>
      <c r="E265" s="144" t="s">
        <v>571</v>
      </c>
      <c r="F265" s="145" t="s">
        <v>572</v>
      </c>
      <c r="G265" s="146" t="s">
        <v>178</v>
      </c>
      <c r="H265" s="147">
        <v>1</v>
      </c>
      <c r="I265" s="148"/>
      <c r="J265" s="149">
        <f>ROUND(I265*H265,2)</f>
        <v>0</v>
      </c>
      <c r="K265" s="145" t="s">
        <v>148</v>
      </c>
      <c r="L265" s="150"/>
      <c r="M265" s="151" t="s">
        <v>3</v>
      </c>
      <c r="N265" s="152" t="s">
        <v>47</v>
      </c>
      <c r="P265" s="135">
        <f>O265*H265</f>
        <v>0</v>
      </c>
      <c r="Q265" s="135">
        <v>1.7000000000000001E-2</v>
      </c>
      <c r="R265" s="135">
        <f>Q265*H265</f>
        <v>1.7000000000000001E-2</v>
      </c>
      <c r="S265" s="135">
        <v>0</v>
      </c>
      <c r="T265" s="136">
        <f>S265*H265</f>
        <v>0</v>
      </c>
      <c r="AR265" s="137" t="s">
        <v>311</v>
      </c>
      <c r="AT265" s="137" t="s">
        <v>182</v>
      </c>
      <c r="AU265" s="137" t="s">
        <v>86</v>
      </c>
      <c r="AY265" s="15" t="s">
        <v>141</v>
      </c>
      <c r="BE265" s="138">
        <f>IF(N265="základní",J265,0)</f>
        <v>0</v>
      </c>
      <c r="BF265" s="138">
        <f>IF(N265="snížená",J265,0)</f>
        <v>0</v>
      </c>
      <c r="BG265" s="138">
        <f>IF(N265="zákl. přenesená",J265,0)</f>
        <v>0</v>
      </c>
      <c r="BH265" s="138">
        <f>IF(N265="sníž. přenesená",J265,0)</f>
        <v>0</v>
      </c>
      <c r="BI265" s="138">
        <f>IF(N265="nulová",J265,0)</f>
        <v>0</v>
      </c>
      <c r="BJ265" s="15" t="s">
        <v>84</v>
      </c>
      <c r="BK265" s="138">
        <f>ROUND(I265*H265,2)</f>
        <v>0</v>
      </c>
      <c r="BL265" s="15" t="s">
        <v>228</v>
      </c>
      <c r="BM265" s="137" t="s">
        <v>1138</v>
      </c>
    </row>
    <row r="266" spans="2:65" s="1" customFormat="1" ht="16.5" customHeight="1">
      <c r="B266" s="125"/>
      <c r="C266" s="126" t="s">
        <v>590</v>
      </c>
      <c r="D266" s="126" t="s">
        <v>144</v>
      </c>
      <c r="E266" s="127" t="s">
        <v>575</v>
      </c>
      <c r="F266" s="128" t="s">
        <v>576</v>
      </c>
      <c r="G266" s="129" t="s">
        <v>178</v>
      </c>
      <c r="H266" s="130">
        <v>7</v>
      </c>
      <c r="I266" s="131"/>
      <c r="J266" s="132">
        <f>ROUND(I266*H266,2)</f>
        <v>0</v>
      </c>
      <c r="K266" s="128" t="s">
        <v>148</v>
      </c>
      <c r="L266" s="30"/>
      <c r="M266" s="133" t="s">
        <v>3</v>
      </c>
      <c r="N266" s="134" t="s">
        <v>47</v>
      </c>
      <c r="P266" s="135">
        <f>O266*H266</f>
        <v>0</v>
      </c>
      <c r="Q266" s="135">
        <v>0</v>
      </c>
      <c r="R266" s="135">
        <f>Q266*H266</f>
        <v>0</v>
      </c>
      <c r="S266" s="135">
        <v>0</v>
      </c>
      <c r="T266" s="136">
        <f>S266*H266</f>
        <v>0</v>
      </c>
      <c r="AR266" s="137" t="s">
        <v>228</v>
      </c>
      <c r="AT266" s="137" t="s">
        <v>144</v>
      </c>
      <c r="AU266" s="137" t="s">
        <v>86</v>
      </c>
      <c r="AY266" s="15" t="s">
        <v>141</v>
      </c>
      <c r="BE266" s="138">
        <f>IF(N266="základní",J266,0)</f>
        <v>0</v>
      </c>
      <c r="BF266" s="138">
        <f>IF(N266="snížená",J266,0)</f>
        <v>0</v>
      </c>
      <c r="BG266" s="138">
        <f>IF(N266="zákl. přenesená",J266,0)</f>
        <v>0</v>
      </c>
      <c r="BH266" s="138">
        <f>IF(N266="sníž. přenesená",J266,0)</f>
        <v>0</v>
      </c>
      <c r="BI266" s="138">
        <f>IF(N266="nulová",J266,0)</f>
        <v>0</v>
      </c>
      <c r="BJ266" s="15" t="s">
        <v>84</v>
      </c>
      <c r="BK266" s="138">
        <f>ROUND(I266*H266,2)</f>
        <v>0</v>
      </c>
      <c r="BL266" s="15" t="s">
        <v>228</v>
      </c>
      <c r="BM266" s="137" t="s">
        <v>1139</v>
      </c>
    </row>
    <row r="267" spans="2:65" s="1" customFormat="1">
      <c r="B267" s="30"/>
      <c r="D267" s="139" t="s">
        <v>151</v>
      </c>
      <c r="F267" s="140" t="s">
        <v>578</v>
      </c>
      <c r="I267" s="141"/>
      <c r="L267" s="30"/>
      <c r="M267" s="142"/>
      <c r="T267" s="51"/>
      <c r="AT267" s="15" t="s">
        <v>151</v>
      </c>
      <c r="AU267" s="15" t="s">
        <v>86</v>
      </c>
    </row>
    <row r="268" spans="2:65" s="1" customFormat="1" ht="24.2" customHeight="1">
      <c r="B268" s="125"/>
      <c r="C268" s="143" t="s">
        <v>594</v>
      </c>
      <c r="D268" s="143" t="s">
        <v>182</v>
      </c>
      <c r="E268" s="144" t="s">
        <v>580</v>
      </c>
      <c r="F268" s="145" t="s">
        <v>581</v>
      </c>
      <c r="G268" s="146" t="s">
        <v>582</v>
      </c>
      <c r="H268" s="147">
        <v>7.0000000000000007E-2</v>
      </c>
      <c r="I268" s="148"/>
      <c r="J268" s="149">
        <f>ROUND(I268*H268,2)</f>
        <v>0</v>
      </c>
      <c r="K268" s="145" t="s">
        <v>148</v>
      </c>
      <c r="L268" s="150"/>
      <c r="M268" s="151" t="s">
        <v>3</v>
      </c>
      <c r="N268" s="152" t="s">
        <v>47</v>
      </c>
      <c r="P268" s="135">
        <f>O268*H268</f>
        <v>0</v>
      </c>
      <c r="Q268" s="135">
        <v>2.9999999999999997E-4</v>
      </c>
      <c r="R268" s="135">
        <f>Q268*H268</f>
        <v>2.0999999999999999E-5</v>
      </c>
      <c r="S268" s="135">
        <v>0</v>
      </c>
      <c r="T268" s="136">
        <f>S268*H268</f>
        <v>0</v>
      </c>
      <c r="AR268" s="137" t="s">
        <v>311</v>
      </c>
      <c r="AT268" s="137" t="s">
        <v>182</v>
      </c>
      <c r="AU268" s="137" t="s">
        <v>86</v>
      </c>
      <c r="AY268" s="15" t="s">
        <v>141</v>
      </c>
      <c r="BE268" s="138">
        <f>IF(N268="základní",J268,0)</f>
        <v>0</v>
      </c>
      <c r="BF268" s="138">
        <f>IF(N268="snížená",J268,0)</f>
        <v>0</v>
      </c>
      <c r="BG268" s="138">
        <f>IF(N268="zákl. přenesená",J268,0)</f>
        <v>0</v>
      </c>
      <c r="BH268" s="138">
        <f>IF(N268="sníž. přenesená",J268,0)</f>
        <v>0</v>
      </c>
      <c r="BI268" s="138">
        <f>IF(N268="nulová",J268,0)</f>
        <v>0</v>
      </c>
      <c r="BJ268" s="15" t="s">
        <v>84</v>
      </c>
      <c r="BK268" s="138">
        <f>ROUND(I268*H268,2)</f>
        <v>0</v>
      </c>
      <c r="BL268" s="15" t="s">
        <v>228</v>
      </c>
      <c r="BM268" s="137" t="s">
        <v>1140</v>
      </c>
    </row>
    <row r="269" spans="2:65" s="12" customFormat="1">
      <c r="B269" s="153"/>
      <c r="D269" s="154" t="s">
        <v>456</v>
      </c>
      <c r="F269" s="155" t="s">
        <v>1141</v>
      </c>
      <c r="H269" s="156">
        <v>7.0000000000000007E-2</v>
      </c>
      <c r="I269" s="157"/>
      <c r="L269" s="153"/>
      <c r="M269" s="158"/>
      <c r="T269" s="159"/>
      <c r="AT269" s="160" t="s">
        <v>456</v>
      </c>
      <c r="AU269" s="160" t="s">
        <v>86</v>
      </c>
      <c r="AV269" s="12" t="s">
        <v>86</v>
      </c>
      <c r="AW269" s="12" t="s">
        <v>4</v>
      </c>
      <c r="AX269" s="12" t="s">
        <v>84</v>
      </c>
      <c r="AY269" s="160" t="s">
        <v>141</v>
      </c>
    </row>
    <row r="270" spans="2:65" s="1" customFormat="1" ht="16.5" customHeight="1">
      <c r="B270" s="125"/>
      <c r="C270" s="126" t="s">
        <v>608</v>
      </c>
      <c r="D270" s="126" t="s">
        <v>144</v>
      </c>
      <c r="E270" s="127" t="s">
        <v>586</v>
      </c>
      <c r="F270" s="128" t="s">
        <v>587</v>
      </c>
      <c r="G270" s="129" t="s">
        <v>178</v>
      </c>
      <c r="H270" s="130">
        <v>1</v>
      </c>
      <c r="I270" s="131"/>
      <c r="J270" s="132">
        <f>ROUND(I270*H270,2)</f>
        <v>0</v>
      </c>
      <c r="K270" s="128" t="s">
        <v>148</v>
      </c>
      <c r="L270" s="30"/>
      <c r="M270" s="133" t="s">
        <v>3</v>
      </c>
      <c r="N270" s="134" t="s">
        <v>47</v>
      </c>
      <c r="P270" s="135">
        <f>O270*H270</f>
        <v>0</v>
      </c>
      <c r="Q270" s="135">
        <v>0</v>
      </c>
      <c r="R270" s="135">
        <f>Q270*H270</f>
        <v>0</v>
      </c>
      <c r="S270" s="135">
        <v>0</v>
      </c>
      <c r="T270" s="136">
        <f>S270*H270</f>
        <v>0</v>
      </c>
      <c r="AR270" s="137" t="s">
        <v>228</v>
      </c>
      <c r="AT270" s="137" t="s">
        <v>144</v>
      </c>
      <c r="AU270" s="137" t="s">
        <v>86</v>
      </c>
      <c r="AY270" s="15" t="s">
        <v>141</v>
      </c>
      <c r="BE270" s="138">
        <f>IF(N270="základní",J270,0)</f>
        <v>0</v>
      </c>
      <c r="BF270" s="138">
        <f>IF(N270="snížená",J270,0)</f>
        <v>0</v>
      </c>
      <c r="BG270" s="138">
        <f>IF(N270="zákl. přenesená",J270,0)</f>
        <v>0</v>
      </c>
      <c r="BH270" s="138">
        <f>IF(N270="sníž. přenesená",J270,0)</f>
        <v>0</v>
      </c>
      <c r="BI270" s="138">
        <f>IF(N270="nulová",J270,0)</f>
        <v>0</v>
      </c>
      <c r="BJ270" s="15" t="s">
        <v>84</v>
      </c>
      <c r="BK270" s="138">
        <f>ROUND(I270*H270,2)</f>
        <v>0</v>
      </c>
      <c r="BL270" s="15" t="s">
        <v>228</v>
      </c>
      <c r="BM270" s="137" t="s">
        <v>1142</v>
      </c>
    </row>
    <row r="271" spans="2:65" s="1" customFormat="1">
      <c r="B271" s="30"/>
      <c r="D271" s="139" t="s">
        <v>151</v>
      </c>
      <c r="F271" s="140" t="s">
        <v>589</v>
      </c>
      <c r="I271" s="141"/>
      <c r="L271" s="30"/>
      <c r="M271" s="142"/>
      <c r="T271" s="51"/>
      <c r="AT271" s="15" t="s">
        <v>151</v>
      </c>
      <c r="AU271" s="15" t="s">
        <v>86</v>
      </c>
    </row>
    <row r="272" spans="2:65" s="1" customFormat="1" ht="16.5" customHeight="1">
      <c r="B272" s="125"/>
      <c r="C272" s="143" t="s">
        <v>612</v>
      </c>
      <c r="D272" s="143" t="s">
        <v>182</v>
      </c>
      <c r="E272" s="144" t="s">
        <v>591</v>
      </c>
      <c r="F272" s="145" t="s">
        <v>592</v>
      </c>
      <c r="G272" s="146" t="s">
        <v>178</v>
      </c>
      <c r="H272" s="147">
        <v>1</v>
      </c>
      <c r="I272" s="148"/>
      <c r="J272" s="149">
        <f>ROUND(I272*H272,2)</f>
        <v>0</v>
      </c>
      <c r="K272" s="145" t="s">
        <v>148</v>
      </c>
      <c r="L272" s="150"/>
      <c r="M272" s="151" t="s">
        <v>3</v>
      </c>
      <c r="N272" s="152" t="s">
        <v>47</v>
      </c>
      <c r="P272" s="135">
        <f>O272*H272</f>
        <v>0</v>
      </c>
      <c r="Q272" s="135">
        <v>2.2000000000000001E-3</v>
      </c>
      <c r="R272" s="135">
        <f>Q272*H272</f>
        <v>2.2000000000000001E-3</v>
      </c>
      <c r="S272" s="135">
        <v>0</v>
      </c>
      <c r="T272" s="136">
        <f>S272*H272</f>
        <v>0</v>
      </c>
      <c r="AR272" s="137" t="s">
        <v>311</v>
      </c>
      <c r="AT272" s="137" t="s">
        <v>182</v>
      </c>
      <c r="AU272" s="137" t="s">
        <v>86</v>
      </c>
      <c r="AY272" s="15" t="s">
        <v>141</v>
      </c>
      <c r="BE272" s="138">
        <f>IF(N272="základní",J272,0)</f>
        <v>0</v>
      </c>
      <c r="BF272" s="138">
        <f>IF(N272="snížená",J272,0)</f>
        <v>0</v>
      </c>
      <c r="BG272" s="138">
        <f>IF(N272="zákl. přenesená",J272,0)</f>
        <v>0</v>
      </c>
      <c r="BH272" s="138">
        <f>IF(N272="sníž. přenesená",J272,0)</f>
        <v>0</v>
      </c>
      <c r="BI272" s="138">
        <f>IF(N272="nulová",J272,0)</f>
        <v>0</v>
      </c>
      <c r="BJ272" s="15" t="s">
        <v>84</v>
      </c>
      <c r="BK272" s="138">
        <f>ROUND(I272*H272,2)</f>
        <v>0</v>
      </c>
      <c r="BL272" s="15" t="s">
        <v>228</v>
      </c>
      <c r="BM272" s="137" t="s">
        <v>1143</v>
      </c>
    </row>
    <row r="273" spans="2:65" s="1" customFormat="1" ht="16.5" customHeight="1">
      <c r="B273" s="125"/>
      <c r="C273" s="126" t="s">
        <v>535</v>
      </c>
      <c r="D273" s="126" t="s">
        <v>144</v>
      </c>
      <c r="E273" s="127" t="s">
        <v>595</v>
      </c>
      <c r="F273" s="128" t="s">
        <v>596</v>
      </c>
      <c r="G273" s="129" t="s">
        <v>178</v>
      </c>
      <c r="H273" s="130">
        <v>6</v>
      </c>
      <c r="I273" s="131"/>
      <c r="J273" s="132">
        <f>ROUND(I273*H273,2)</f>
        <v>0</v>
      </c>
      <c r="K273" s="128" t="s">
        <v>148</v>
      </c>
      <c r="L273" s="30"/>
      <c r="M273" s="133" t="s">
        <v>3</v>
      </c>
      <c r="N273" s="134" t="s">
        <v>47</v>
      </c>
      <c r="P273" s="135">
        <f>O273*H273</f>
        <v>0</v>
      </c>
      <c r="Q273" s="135">
        <v>0</v>
      </c>
      <c r="R273" s="135">
        <f>Q273*H273</f>
        <v>0</v>
      </c>
      <c r="S273" s="135">
        <v>0</v>
      </c>
      <c r="T273" s="136">
        <f>S273*H273</f>
        <v>0</v>
      </c>
      <c r="AR273" s="137" t="s">
        <v>228</v>
      </c>
      <c r="AT273" s="137" t="s">
        <v>144</v>
      </c>
      <c r="AU273" s="137" t="s">
        <v>86</v>
      </c>
      <c r="AY273" s="15" t="s">
        <v>141</v>
      </c>
      <c r="BE273" s="138">
        <f>IF(N273="základní",J273,0)</f>
        <v>0</v>
      </c>
      <c r="BF273" s="138">
        <f>IF(N273="snížená",J273,0)</f>
        <v>0</v>
      </c>
      <c r="BG273" s="138">
        <f>IF(N273="zákl. přenesená",J273,0)</f>
        <v>0</v>
      </c>
      <c r="BH273" s="138">
        <f>IF(N273="sníž. přenesená",J273,0)</f>
        <v>0</v>
      </c>
      <c r="BI273" s="138">
        <f>IF(N273="nulová",J273,0)</f>
        <v>0</v>
      </c>
      <c r="BJ273" s="15" t="s">
        <v>84</v>
      </c>
      <c r="BK273" s="138">
        <f>ROUND(I273*H273,2)</f>
        <v>0</v>
      </c>
      <c r="BL273" s="15" t="s">
        <v>228</v>
      </c>
      <c r="BM273" s="137" t="s">
        <v>1144</v>
      </c>
    </row>
    <row r="274" spans="2:65" s="1" customFormat="1">
      <c r="B274" s="30"/>
      <c r="D274" s="139" t="s">
        <v>151</v>
      </c>
      <c r="F274" s="140" t="s">
        <v>598</v>
      </c>
      <c r="I274" s="141"/>
      <c r="L274" s="30"/>
      <c r="M274" s="142"/>
      <c r="T274" s="51"/>
      <c r="AT274" s="15" t="s">
        <v>151</v>
      </c>
      <c r="AU274" s="15" t="s">
        <v>86</v>
      </c>
    </row>
    <row r="275" spans="2:65" s="1" customFormat="1" ht="16.5" customHeight="1">
      <c r="B275" s="125"/>
      <c r="C275" s="143" t="s">
        <v>545</v>
      </c>
      <c r="D275" s="143" t="s">
        <v>182</v>
      </c>
      <c r="E275" s="144" t="s">
        <v>600</v>
      </c>
      <c r="F275" s="145" t="s">
        <v>601</v>
      </c>
      <c r="G275" s="146" t="s">
        <v>178</v>
      </c>
      <c r="H275" s="147">
        <v>6</v>
      </c>
      <c r="I275" s="148"/>
      <c r="J275" s="149">
        <f>ROUND(I275*H275,2)</f>
        <v>0</v>
      </c>
      <c r="K275" s="145" t="s">
        <v>148</v>
      </c>
      <c r="L275" s="150"/>
      <c r="M275" s="151" t="s">
        <v>3</v>
      </c>
      <c r="N275" s="152" t="s">
        <v>47</v>
      </c>
      <c r="P275" s="135">
        <f>O275*H275</f>
        <v>0</v>
      </c>
      <c r="Q275" s="135">
        <v>2.2000000000000001E-3</v>
      </c>
      <c r="R275" s="135">
        <f>Q275*H275</f>
        <v>1.32E-2</v>
      </c>
      <c r="S275" s="135">
        <v>0</v>
      </c>
      <c r="T275" s="136">
        <f>S275*H275</f>
        <v>0</v>
      </c>
      <c r="AR275" s="137" t="s">
        <v>311</v>
      </c>
      <c r="AT275" s="137" t="s">
        <v>182</v>
      </c>
      <c r="AU275" s="137" t="s">
        <v>86</v>
      </c>
      <c r="AY275" s="15" t="s">
        <v>141</v>
      </c>
      <c r="BE275" s="138">
        <f>IF(N275="základní",J275,0)</f>
        <v>0</v>
      </c>
      <c r="BF275" s="138">
        <f>IF(N275="snížená",J275,0)</f>
        <v>0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5" t="s">
        <v>84</v>
      </c>
      <c r="BK275" s="138">
        <f>ROUND(I275*H275,2)</f>
        <v>0</v>
      </c>
      <c r="BL275" s="15" t="s">
        <v>228</v>
      </c>
      <c r="BM275" s="137" t="s">
        <v>1145</v>
      </c>
    </row>
    <row r="276" spans="2:65" s="1" customFormat="1" ht="16.5" customHeight="1">
      <c r="B276" s="125"/>
      <c r="C276" s="126" t="s">
        <v>509</v>
      </c>
      <c r="D276" s="126" t="s">
        <v>144</v>
      </c>
      <c r="E276" s="127" t="s">
        <v>604</v>
      </c>
      <c r="F276" s="128" t="s">
        <v>605</v>
      </c>
      <c r="G276" s="129" t="s">
        <v>178</v>
      </c>
      <c r="H276" s="130">
        <v>7</v>
      </c>
      <c r="I276" s="131"/>
      <c r="J276" s="132">
        <f>ROUND(I276*H276,2)</f>
        <v>0</v>
      </c>
      <c r="K276" s="128" t="s">
        <v>148</v>
      </c>
      <c r="L276" s="30"/>
      <c r="M276" s="133" t="s">
        <v>3</v>
      </c>
      <c r="N276" s="134" t="s">
        <v>47</v>
      </c>
      <c r="P276" s="135">
        <f>O276*H276</f>
        <v>0</v>
      </c>
      <c r="Q276" s="135">
        <v>0</v>
      </c>
      <c r="R276" s="135">
        <f>Q276*H276</f>
        <v>0</v>
      </c>
      <c r="S276" s="135">
        <v>0</v>
      </c>
      <c r="T276" s="136">
        <f>S276*H276</f>
        <v>0</v>
      </c>
      <c r="AR276" s="137" t="s">
        <v>228</v>
      </c>
      <c r="AT276" s="137" t="s">
        <v>144</v>
      </c>
      <c r="AU276" s="137" t="s">
        <v>86</v>
      </c>
      <c r="AY276" s="15" t="s">
        <v>141</v>
      </c>
      <c r="BE276" s="138">
        <f>IF(N276="základní",J276,0)</f>
        <v>0</v>
      </c>
      <c r="BF276" s="138">
        <f>IF(N276="snížená",J276,0)</f>
        <v>0</v>
      </c>
      <c r="BG276" s="138">
        <f>IF(N276="zákl. přenesená",J276,0)</f>
        <v>0</v>
      </c>
      <c r="BH276" s="138">
        <f>IF(N276="sníž. přenesená",J276,0)</f>
        <v>0</v>
      </c>
      <c r="BI276" s="138">
        <f>IF(N276="nulová",J276,0)</f>
        <v>0</v>
      </c>
      <c r="BJ276" s="15" t="s">
        <v>84</v>
      </c>
      <c r="BK276" s="138">
        <f>ROUND(I276*H276,2)</f>
        <v>0</v>
      </c>
      <c r="BL276" s="15" t="s">
        <v>228</v>
      </c>
      <c r="BM276" s="137" t="s">
        <v>1146</v>
      </c>
    </row>
    <row r="277" spans="2:65" s="1" customFormat="1">
      <c r="B277" s="30"/>
      <c r="D277" s="139" t="s">
        <v>151</v>
      </c>
      <c r="F277" s="140" t="s">
        <v>607</v>
      </c>
      <c r="I277" s="141"/>
      <c r="L277" s="30"/>
      <c r="M277" s="142"/>
      <c r="T277" s="51"/>
      <c r="AT277" s="15" t="s">
        <v>151</v>
      </c>
      <c r="AU277" s="15" t="s">
        <v>86</v>
      </c>
    </row>
    <row r="278" spans="2:65" s="1" customFormat="1" ht="16.5" customHeight="1">
      <c r="B278" s="125"/>
      <c r="C278" s="143" t="s">
        <v>514</v>
      </c>
      <c r="D278" s="143" t="s">
        <v>182</v>
      </c>
      <c r="E278" s="144" t="s">
        <v>609</v>
      </c>
      <c r="F278" s="145" t="s">
        <v>610</v>
      </c>
      <c r="G278" s="146" t="s">
        <v>178</v>
      </c>
      <c r="H278" s="147">
        <v>7</v>
      </c>
      <c r="I278" s="148"/>
      <c r="J278" s="149">
        <f>ROUND(I278*H278,2)</f>
        <v>0</v>
      </c>
      <c r="K278" s="145" t="s">
        <v>148</v>
      </c>
      <c r="L278" s="150"/>
      <c r="M278" s="151" t="s">
        <v>3</v>
      </c>
      <c r="N278" s="152" t="s">
        <v>47</v>
      </c>
      <c r="P278" s="135">
        <f>O278*H278</f>
        <v>0</v>
      </c>
      <c r="Q278" s="135">
        <v>1.4999999999999999E-4</v>
      </c>
      <c r="R278" s="135">
        <f>Q278*H278</f>
        <v>1.0499999999999999E-3</v>
      </c>
      <c r="S278" s="135">
        <v>0</v>
      </c>
      <c r="T278" s="136">
        <f>S278*H278</f>
        <v>0</v>
      </c>
      <c r="AR278" s="137" t="s">
        <v>311</v>
      </c>
      <c r="AT278" s="137" t="s">
        <v>182</v>
      </c>
      <c r="AU278" s="137" t="s">
        <v>86</v>
      </c>
      <c r="AY278" s="15" t="s">
        <v>141</v>
      </c>
      <c r="BE278" s="138">
        <f>IF(N278="základní",J278,0)</f>
        <v>0</v>
      </c>
      <c r="BF278" s="138">
        <f>IF(N278="snížená",J278,0)</f>
        <v>0</v>
      </c>
      <c r="BG278" s="138">
        <f>IF(N278="zákl. přenesená",J278,0)</f>
        <v>0</v>
      </c>
      <c r="BH278" s="138">
        <f>IF(N278="sníž. přenesená",J278,0)</f>
        <v>0</v>
      </c>
      <c r="BI278" s="138">
        <f>IF(N278="nulová",J278,0)</f>
        <v>0</v>
      </c>
      <c r="BJ278" s="15" t="s">
        <v>84</v>
      </c>
      <c r="BK278" s="138">
        <f>ROUND(I278*H278,2)</f>
        <v>0</v>
      </c>
      <c r="BL278" s="15" t="s">
        <v>228</v>
      </c>
      <c r="BM278" s="137" t="s">
        <v>1147</v>
      </c>
    </row>
    <row r="279" spans="2:65" s="1" customFormat="1" ht="24.2" customHeight="1">
      <c r="B279" s="125"/>
      <c r="C279" s="126" t="s">
        <v>490</v>
      </c>
      <c r="D279" s="126" t="s">
        <v>144</v>
      </c>
      <c r="E279" s="127" t="s">
        <v>613</v>
      </c>
      <c r="F279" s="128" t="s">
        <v>614</v>
      </c>
      <c r="G279" s="129" t="s">
        <v>225</v>
      </c>
      <c r="H279" s="130">
        <v>1</v>
      </c>
      <c r="I279" s="131"/>
      <c r="J279" s="132">
        <f>ROUND(I279*H279,2)</f>
        <v>0</v>
      </c>
      <c r="K279" s="128" t="s">
        <v>148</v>
      </c>
      <c r="L279" s="30"/>
      <c r="M279" s="133" t="s">
        <v>3</v>
      </c>
      <c r="N279" s="134" t="s">
        <v>47</v>
      </c>
      <c r="P279" s="135">
        <f>O279*H279</f>
        <v>0</v>
      </c>
      <c r="Q279" s="135">
        <v>0</v>
      </c>
      <c r="R279" s="135">
        <f>Q279*H279</f>
        <v>0</v>
      </c>
      <c r="S279" s="135">
        <v>0</v>
      </c>
      <c r="T279" s="136">
        <f>S279*H279</f>
        <v>0</v>
      </c>
      <c r="AR279" s="137" t="s">
        <v>228</v>
      </c>
      <c r="AT279" s="137" t="s">
        <v>144</v>
      </c>
      <c r="AU279" s="137" t="s">
        <v>86</v>
      </c>
      <c r="AY279" s="15" t="s">
        <v>141</v>
      </c>
      <c r="BE279" s="138">
        <f>IF(N279="základní",J279,0)</f>
        <v>0</v>
      </c>
      <c r="BF279" s="138">
        <f>IF(N279="snížená",J279,0)</f>
        <v>0</v>
      </c>
      <c r="BG279" s="138">
        <f>IF(N279="zákl. přenesená",J279,0)</f>
        <v>0</v>
      </c>
      <c r="BH279" s="138">
        <f>IF(N279="sníž. přenesená",J279,0)</f>
        <v>0</v>
      </c>
      <c r="BI279" s="138">
        <f>IF(N279="nulová",J279,0)</f>
        <v>0</v>
      </c>
      <c r="BJ279" s="15" t="s">
        <v>84</v>
      </c>
      <c r="BK279" s="138">
        <f>ROUND(I279*H279,2)</f>
        <v>0</v>
      </c>
      <c r="BL279" s="15" t="s">
        <v>228</v>
      </c>
      <c r="BM279" s="137" t="s">
        <v>1148</v>
      </c>
    </row>
    <row r="280" spans="2:65" s="1" customFormat="1">
      <c r="B280" s="30"/>
      <c r="D280" s="139" t="s">
        <v>151</v>
      </c>
      <c r="F280" s="140" t="s">
        <v>616</v>
      </c>
      <c r="I280" s="141"/>
      <c r="L280" s="30"/>
      <c r="M280" s="142"/>
      <c r="T280" s="51"/>
      <c r="AT280" s="15" t="s">
        <v>151</v>
      </c>
      <c r="AU280" s="15" t="s">
        <v>86</v>
      </c>
    </row>
    <row r="281" spans="2:65" s="11" customFormat="1" ht="22.9" customHeight="1">
      <c r="B281" s="113"/>
      <c r="D281" s="114" t="s">
        <v>75</v>
      </c>
      <c r="E281" s="123" t="s">
        <v>617</v>
      </c>
      <c r="F281" s="123" t="s">
        <v>618</v>
      </c>
      <c r="I281" s="116"/>
      <c r="J281" s="124">
        <f>BK281</f>
        <v>0</v>
      </c>
      <c r="L281" s="113"/>
      <c r="M281" s="118"/>
      <c r="P281" s="119">
        <f>SUM(P282:P283)</f>
        <v>0</v>
      </c>
      <c r="R281" s="119">
        <f>SUM(R282:R283)</f>
        <v>0</v>
      </c>
      <c r="T281" s="120">
        <f>SUM(T282:T283)</f>
        <v>7.8E-2</v>
      </c>
      <c r="AR281" s="114" t="s">
        <v>86</v>
      </c>
      <c r="AT281" s="121" t="s">
        <v>75</v>
      </c>
      <c r="AU281" s="121" t="s">
        <v>84</v>
      </c>
      <c r="AY281" s="114" t="s">
        <v>141</v>
      </c>
      <c r="BK281" s="122">
        <f>SUM(BK282:BK283)</f>
        <v>0</v>
      </c>
    </row>
    <row r="282" spans="2:65" s="1" customFormat="1" ht="16.5" customHeight="1">
      <c r="B282" s="125"/>
      <c r="C282" s="126" t="s">
        <v>619</v>
      </c>
      <c r="D282" s="126" t="s">
        <v>144</v>
      </c>
      <c r="E282" s="127" t="s">
        <v>620</v>
      </c>
      <c r="F282" s="128" t="s">
        <v>621</v>
      </c>
      <c r="G282" s="129" t="s">
        <v>178</v>
      </c>
      <c r="H282" s="130">
        <v>6</v>
      </c>
      <c r="I282" s="131"/>
      <c r="J282" s="132">
        <f>ROUND(I282*H282,2)</f>
        <v>0</v>
      </c>
      <c r="K282" s="128" t="s">
        <v>148</v>
      </c>
      <c r="L282" s="30"/>
      <c r="M282" s="133" t="s">
        <v>3</v>
      </c>
      <c r="N282" s="134" t="s">
        <v>47</v>
      </c>
      <c r="P282" s="135">
        <f>O282*H282</f>
        <v>0</v>
      </c>
      <c r="Q282" s="135">
        <v>0</v>
      </c>
      <c r="R282" s="135">
        <f>Q282*H282</f>
        <v>0</v>
      </c>
      <c r="S282" s="135">
        <v>1.2999999999999999E-2</v>
      </c>
      <c r="T282" s="136">
        <f>S282*H282</f>
        <v>7.8E-2</v>
      </c>
      <c r="AR282" s="137" t="s">
        <v>228</v>
      </c>
      <c r="AT282" s="137" t="s">
        <v>144</v>
      </c>
      <c r="AU282" s="137" t="s">
        <v>86</v>
      </c>
      <c r="AY282" s="15" t="s">
        <v>141</v>
      </c>
      <c r="BE282" s="138">
        <f>IF(N282="základní",J282,0)</f>
        <v>0</v>
      </c>
      <c r="BF282" s="138">
        <f>IF(N282="snížená",J282,0)</f>
        <v>0</v>
      </c>
      <c r="BG282" s="138">
        <f>IF(N282="zákl. přenesená",J282,0)</f>
        <v>0</v>
      </c>
      <c r="BH282" s="138">
        <f>IF(N282="sníž. přenesená",J282,0)</f>
        <v>0</v>
      </c>
      <c r="BI282" s="138">
        <f>IF(N282="nulová",J282,0)</f>
        <v>0</v>
      </c>
      <c r="BJ282" s="15" t="s">
        <v>84</v>
      </c>
      <c r="BK282" s="138">
        <f>ROUND(I282*H282,2)</f>
        <v>0</v>
      </c>
      <c r="BL282" s="15" t="s">
        <v>228</v>
      </c>
      <c r="BM282" s="137" t="s">
        <v>1149</v>
      </c>
    </row>
    <row r="283" spans="2:65" s="1" customFormat="1">
      <c r="B283" s="30"/>
      <c r="D283" s="139" t="s">
        <v>151</v>
      </c>
      <c r="F283" s="140" t="s">
        <v>623</v>
      </c>
      <c r="I283" s="141"/>
      <c r="L283" s="30"/>
      <c r="M283" s="142"/>
      <c r="T283" s="51"/>
      <c r="AT283" s="15" t="s">
        <v>151</v>
      </c>
      <c r="AU283" s="15" t="s">
        <v>86</v>
      </c>
    </row>
    <row r="284" spans="2:65" s="11" customFormat="1" ht="22.9" customHeight="1">
      <c r="B284" s="113"/>
      <c r="D284" s="114" t="s">
        <v>75</v>
      </c>
      <c r="E284" s="123" t="s">
        <v>624</v>
      </c>
      <c r="F284" s="123" t="s">
        <v>625</v>
      </c>
      <c r="I284" s="116"/>
      <c r="J284" s="124">
        <f>BK284</f>
        <v>0</v>
      </c>
      <c r="L284" s="113"/>
      <c r="M284" s="118"/>
      <c r="P284" s="119">
        <f>SUM(P285:P308)</f>
        <v>0</v>
      </c>
      <c r="R284" s="119">
        <f>SUM(R285:R308)</f>
        <v>0.7872382</v>
      </c>
      <c r="T284" s="120">
        <f>SUM(T285:T308)</f>
        <v>0.66364000000000001</v>
      </c>
      <c r="AR284" s="114" t="s">
        <v>86</v>
      </c>
      <c r="AT284" s="121" t="s">
        <v>75</v>
      </c>
      <c r="AU284" s="121" t="s">
        <v>84</v>
      </c>
      <c r="AY284" s="114" t="s">
        <v>141</v>
      </c>
      <c r="BK284" s="122">
        <f>SUM(BK285:BK308)</f>
        <v>0</v>
      </c>
    </row>
    <row r="285" spans="2:65" s="1" customFormat="1" ht="16.5" customHeight="1">
      <c r="B285" s="125"/>
      <c r="C285" s="126" t="s">
        <v>656</v>
      </c>
      <c r="D285" s="126" t="s">
        <v>144</v>
      </c>
      <c r="E285" s="127" t="s">
        <v>627</v>
      </c>
      <c r="F285" s="128" t="s">
        <v>628</v>
      </c>
      <c r="G285" s="129" t="s">
        <v>147</v>
      </c>
      <c r="H285" s="130">
        <v>18.8</v>
      </c>
      <c r="I285" s="131"/>
      <c r="J285" s="132">
        <f>ROUND(I285*H285,2)</f>
        <v>0</v>
      </c>
      <c r="K285" s="128" t="s">
        <v>148</v>
      </c>
      <c r="L285" s="30"/>
      <c r="M285" s="133" t="s">
        <v>3</v>
      </c>
      <c r="N285" s="134" t="s">
        <v>47</v>
      </c>
      <c r="P285" s="135">
        <f>O285*H285</f>
        <v>0</v>
      </c>
      <c r="Q285" s="135">
        <v>2.9999999999999997E-4</v>
      </c>
      <c r="R285" s="135">
        <f>Q285*H285</f>
        <v>5.64E-3</v>
      </c>
      <c r="S285" s="135">
        <v>0</v>
      </c>
      <c r="T285" s="136">
        <f>S285*H285</f>
        <v>0</v>
      </c>
      <c r="AR285" s="137" t="s">
        <v>228</v>
      </c>
      <c r="AT285" s="137" t="s">
        <v>144</v>
      </c>
      <c r="AU285" s="137" t="s">
        <v>86</v>
      </c>
      <c r="AY285" s="15" t="s">
        <v>141</v>
      </c>
      <c r="BE285" s="138">
        <f>IF(N285="základní",J285,0)</f>
        <v>0</v>
      </c>
      <c r="BF285" s="138">
        <f>IF(N285="snížená",J285,0)</f>
        <v>0</v>
      </c>
      <c r="BG285" s="138">
        <f>IF(N285="zákl. přenesená",J285,0)</f>
        <v>0</v>
      </c>
      <c r="BH285" s="138">
        <f>IF(N285="sníž. přenesená",J285,0)</f>
        <v>0</v>
      </c>
      <c r="BI285" s="138">
        <f>IF(N285="nulová",J285,0)</f>
        <v>0</v>
      </c>
      <c r="BJ285" s="15" t="s">
        <v>84</v>
      </c>
      <c r="BK285" s="138">
        <f>ROUND(I285*H285,2)</f>
        <v>0</v>
      </c>
      <c r="BL285" s="15" t="s">
        <v>228</v>
      </c>
      <c r="BM285" s="137" t="s">
        <v>1150</v>
      </c>
    </row>
    <row r="286" spans="2:65" s="1" customFormat="1">
      <c r="B286" s="30"/>
      <c r="D286" s="139" t="s">
        <v>151</v>
      </c>
      <c r="F286" s="140" t="s">
        <v>630</v>
      </c>
      <c r="I286" s="141"/>
      <c r="L286" s="30"/>
      <c r="M286" s="142"/>
      <c r="T286" s="51"/>
      <c r="AT286" s="15" t="s">
        <v>151</v>
      </c>
      <c r="AU286" s="15" t="s">
        <v>86</v>
      </c>
    </row>
    <row r="287" spans="2:65" s="1" customFormat="1" ht="24.2" customHeight="1">
      <c r="B287" s="125"/>
      <c r="C287" s="126" t="s">
        <v>983</v>
      </c>
      <c r="D287" s="126" t="s">
        <v>144</v>
      </c>
      <c r="E287" s="127" t="s">
        <v>632</v>
      </c>
      <c r="F287" s="128" t="s">
        <v>633</v>
      </c>
      <c r="G287" s="129" t="s">
        <v>147</v>
      </c>
      <c r="H287" s="130">
        <v>18.8</v>
      </c>
      <c r="I287" s="131"/>
      <c r="J287" s="132">
        <f>ROUND(I287*H287,2)</f>
        <v>0</v>
      </c>
      <c r="K287" s="128" t="s">
        <v>148</v>
      </c>
      <c r="L287" s="30"/>
      <c r="M287" s="133" t="s">
        <v>3</v>
      </c>
      <c r="N287" s="134" t="s">
        <v>47</v>
      </c>
      <c r="P287" s="135">
        <f>O287*H287</f>
        <v>0</v>
      </c>
      <c r="Q287" s="135">
        <v>7.5799999999999999E-3</v>
      </c>
      <c r="R287" s="135">
        <f>Q287*H287</f>
        <v>0.14250399999999999</v>
      </c>
      <c r="S287" s="135">
        <v>0</v>
      </c>
      <c r="T287" s="136">
        <f>S287*H287</f>
        <v>0</v>
      </c>
      <c r="AR287" s="137" t="s">
        <v>228</v>
      </c>
      <c r="AT287" s="137" t="s">
        <v>144</v>
      </c>
      <c r="AU287" s="137" t="s">
        <v>86</v>
      </c>
      <c r="AY287" s="15" t="s">
        <v>141</v>
      </c>
      <c r="BE287" s="138">
        <f>IF(N287="základní",J287,0)</f>
        <v>0</v>
      </c>
      <c r="BF287" s="138">
        <f>IF(N287="snížená",J287,0)</f>
        <v>0</v>
      </c>
      <c r="BG287" s="138">
        <f>IF(N287="zákl. přenesená",J287,0)</f>
        <v>0</v>
      </c>
      <c r="BH287" s="138">
        <f>IF(N287="sníž. přenesená",J287,0)</f>
        <v>0</v>
      </c>
      <c r="BI287" s="138">
        <f>IF(N287="nulová",J287,0)</f>
        <v>0</v>
      </c>
      <c r="BJ287" s="15" t="s">
        <v>84</v>
      </c>
      <c r="BK287" s="138">
        <f>ROUND(I287*H287,2)</f>
        <v>0</v>
      </c>
      <c r="BL287" s="15" t="s">
        <v>228</v>
      </c>
      <c r="BM287" s="137" t="s">
        <v>1151</v>
      </c>
    </row>
    <row r="288" spans="2:65" s="1" customFormat="1">
      <c r="B288" s="30"/>
      <c r="D288" s="139" t="s">
        <v>151</v>
      </c>
      <c r="F288" s="140" t="s">
        <v>635</v>
      </c>
      <c r="I288" s="141"/>
      <c r="L288" s="30"/>
      <c r="M288" s="142"/>
      <c r="T288" s="51"/>
      <c r="AT288" s="15" t="s">
        <v>151</v>
      </c>
      <c r="AU288" s="15" t="s">
        <v>86</v>
      </c>
    </row>
    <row r="289" spans="2:65" s="1" customFormat="1" ht="16.5" customHeight="1">
      <c r="B289" s="125"/>
      <c r="C289" s="126" t="s">
        <v>636</v>
      </c>
      <c r="D289" s="126" t="s">
        <v>144</v>
      </c>
      <c r="E289" s="127" t="s">
        <v>637</v>
      </c>
      <c r="F289" s="128" t="s">
        <v>638</v>
      </c>
      <c r="G289" s="129" t="s">
        <v>147</v>
      </c>
      <c r="H289" s="130">
        <v>18.8</v>
      </c>
      <c r="I289" s="131"/>
      <c r="J289" s="132">
        <f>ROUND(I289*H289,2)</f>
        <v>0</v>
      </c>
      <c r="K289" s="128" t="s">
        <v>148</v>
      </c>
      <c r="L289" s="30"/>
      <c r="M289" s="133" t="s">
        <v>3</v>
      </c>
      <c r="N289" s="134" t="s">
        <v>47</v>
      </c>
      <c r="P289" s="135">
        <f>O289*H289</f>
        <v>0</v>
      </c>
      <c r="Q289" s="135">
        <v>0</v>
      </c>
      <c r="R289" s="135">
        <f>Q289*H289</f>
        <v>0</v>
      </c>
      <c r="S289" s="135">
        <v>3.5299999999999998E-2</v>
      </c>
      <c r="T289" s="136">
        <f>S289*H289</f>
        <v>0.66364000000000001</v>
      </c>
      <c r="AR289" s="137" t="s">
        <v>228</v>
      </c>
      <c r="AT289" s="137" t="s">
        <v>144</v>
      </c>
      <c r="AU289" s="137" t="s">
        <v>86</v>
      </c>
      <c r="AY289" s="15" t="s">
        <v>141</v>
      </c>
      <c r="BE289" s="138">
        <f>IF(N289="základní",J289,0)</f>
        <v>0</v>
      </c>
      <c r="BF289" s="138">
        <f>IF(N289="snížená",J289,0)</f>
        <v>0</v>
      </c>
      <c r="BG289" s="138">
        <f>IF(N289="zákl. přenesená",J289,0)</f>
        <v>0</v>
      </c>
      <c r="BH289" s="138">
        <f>IF(N289="sníž. přenesená",J289,0)</f>
        <v>0</v>
      </c>
      <c r="BI289" s="138">
        <f>IF(N289="nulová",J289,0)</f>
        <v>0</v>
      </c>
      <c r="BJ289" s="15" t="s">
        <v>84</v>
      </c>
      <c r="BK289" s="138">
        <f>ROUND(I289*H289,2)</f>
        <v>0</v>
      </c>
      <c r="BL289" s="15" t="s">
        <v>228</v>
      </c>
      <c r="BM289" s="137" t="s">
        <v>1152</v>
      </c>
    </row>
    <row r="290" spans="2:65" s="1" customFormat="1">
      <c r="B290" s="30"/>
      <c r="D290" s="139" t="s">
        <v>151</v>
      </c>
      <c r="F290" s="140" t="s">
        <v>640</v>
      </c>
      <c r="I290" s="141"/>
      <c r="L290" s="30"/>
      <c r="M290" s="142"/>
      <c r="T290" s="51"/>
      <c r="AT290" s="15" t="s">
        <v>151</v>
      </c>
      <c r="AU290" s="15" t="s">
        <v>86</v>
      </c>
    </row>
    <row r="291" spans="2:65" s="1" customFormat="1" ht="24.2" customHeight="1">
      <c r="B291" s="125"/>
      <c r="C291" s="126" t="s">
        <v>985</v>
      </c>
      <c r="D291" s="126" t="s">
        <v>144</v>
      </c>
      <c r="E291" s="127" t="s">
        <v>642</v>
      </c>
      <c r="F291" s="128" t="s">
        <v>643</v>
      </c>
      <c r="G291" s="129" t="s">
        <v>147</v>
      </c>
      <c r="H291" s="130">
        <v>18.8</v>
      </c>
      <c r="I291" s="131"/>
      <c r="J291" s="132">
        <f>ROUND(I291*H291,2)</f>
        <v>0</v>
      </c>
      <c r="K291" s="128" t="s">
        <v>148</v>
      </c>
      <c r="L291" s="30"/>
      <c r="M291" s="133" t="s">
        <v>3</v>
      </c>
      <c r="N291" s="134" t="s">
        <v>47</v>
      </c>
      <c r="P291" s="135">
        <f>O291*H291</f>
        <v>0</v>
      </c>
      <c r="Q291" s="135">
        <v>7.5500000000000003E-3</v>
      </c>
      <c r="R291" s="135">
        <f>Q291*H291</f>
        <v>0.14194000000000001</v>
      </c>
      <c r="S291" s="135">
        <v>0</v>
      </c>
      <c r="T291" s="136">
        <f>S291*H291</f>
        <v>0</v>
      </c>
      <c r="AR291" s="137" t="s">
        <v>228</v>
      </c>
      <c r="AT291" s="137" t="s">
        <v>144</v>
      </c>
      <c r="AU291" s="137" t="s">
        <v>86</v>
      </c>
      <c r="AY291" s="15" t="s">
        <v>141</v>
      </c>
      <c r="BE291" s="138">
        <f>IF(N291="základní",J291,0)</f>
        <v>0</v>
      </c>
      <c r="BF291" s="138">
        <f>IF(N291="snížená",J291,0)</f>
        <v>0</v>
      </c>
      <c r="BG291" s="138">
        <f>IF(N291="zákl. přenesená",J291,0)</f>
        <v>0</v>
      </c>
      <c r="BH291" s="138">
        <f>IF(N291="sníž. přenesená",J291,0)</f>
        <v>0</v>
      </c>
      <c r="BI291" s="138">
        <f>IF(N291="nulová",J291,0)</f>
        <v>0</v>
      </c>
      <c r="BJ291" s="15" t="s">
        <v>84</v>
      </c>
      <c r="BK291" s="138">
        <f>ROUND(I291*H291,2)</f>
        <v>0</v>
      </c>
      <c r="BL291" s="15" t="s">
        <v>228</v>
      </c>
      <c r="BM291" s="137" t="s">
        <v>1153</v>
      </c>
    </row>
    <row r="292" spans="2:65" s="1" customFormat="1">
      <c r="B292" s="30"/>
      <c r="D292" s="139" t="s">
        <v>151</v>
      </c>
      <c r="F292" s="140" t="s">
        <v>645</v>
      </c>
      <c r="I292" s="141"/>
      <c r="L292" s="30"/>
      <c r="M292" s="142"/>
      <c r="T292" s="51"/>
      <c r="AT292" s="15" t="s">
        <v>151</v>
      </c>
      <c r="AU292" s="15" t="s">
        <v>86</v>
      </c>
    </row>
    <row r="293" spans="2:65" s="1" customFormat="1" ht="16.5" customHeight="1">
      <c r="B293" s="125"/>
      <c r="C293" s="143" t="s">
        <v>1154</v>
      </c>
      <c r="D293" s="143" t="s">
        <v>182</v>
      </c>
      <c r="E293" s="144" t="s">
        <v>647</v>
      </c>
      <c r="F293" s="145" t="s">
        <v>648</v>
      </c>
      <c r="G293" s="146" t="s">
        <v>147</v>
      </c>
      <c r="H293" s="147">
        <v>21</v>
      </c>
      <c r="I293" s="148"/>
      <c r="J293" s="149">
        <f>ROUND(I293*H293,2)</f>
        <v>0</v>
      </c>
      <c r="K293" s="145" t="s">
        <v>148</v>
      </c>
      <c r="L293" s="150"/>
      <c r="M293" s="151" t="s">
        <v>3</v>
      </c>
      <c r="N293" s="152" t="s">
        <v>47</v>
      </c>
      <c r="P293" s="135">
        <f>O293*H293</f>
        <v>0</v>
      </c>
      <c r="Q293" s="135">
        <v>2.1999999999999999E-2</v>
      </c>
      <c r="R293" s="135">
        <f>Q293*H293</f>
        <v>0.46199999999999997</v>
      </c>
      <c r="S293" s="135">
        <v>0</v>
      </c>
      <c r="T293" s="136">
        <f>S293*H293</f>
        <v>0</v>
      </c>
      <c r="AR293" s="137" t="s">
        <v>311</v>
      </c>
      <c r="AT293" s="137" t="s">
        <v>182</v>
      </c>
      <c r="AU293" s="137" t="s">
        <v>86</v>
      </c>
      <c r="AY293" s="15" t="s">
        <v>141</v>
      </c>
      <c r="BE293" s="138">
        <f>IF(N293="základní",J293,0)</f>
        <v>0</v>
      </c>
      <c r="BF293" s="138">
        <f>IF(N293="snížená",J293,0)</f>
        <v>0</v>
      </c>
      <c r="BG293" s="138">
        <f>IF(N293="zákl. přenesená",J293,0)</f>
        <v>0</v>
      </c>
      <c r="BH293" s="138">
        <f>IF(N293="sníž. přenesená",J293,0)</f>
        <v>0</v>
      </c>
      <c r="BI293" s="138">
        <f>IF(N293="nulová",J293,0)</f>
        <v>0</v>
      </c>
      <c r="BJ293" s="15" t="s">
        <v>84</v>
      </c>
      <c r="BK293" s="138">
        <f>ROUND(I293*H293,2)</f>
        <v>0</v>
      </c>
      <c r="BL293" s="15" t="s">
        <v>228</v>
      </c>
      <c r="BM293" s="137" t="s">
        <v>1155</v>
      </c>
    </row>
    <row r="294" spans="2:65" s="12" customFormat="1">
      <c r="B294" s="153"/>
      <c r="D294" s="154" t="s">
        <v>456</v>
      </c>
      <c r="F294" s="155" t="s">
        <v>1156</v>
      </c>
      <c r="H294" s="156">
        <v>21</v>
      </c>
      <c r="I294" s="157"/>
      <c r="L294" s="153"/>
      <c r="M294" s="158"/>
      <c r="T294" s="159"/>
      <c r="AT294" s="160" t="s">
        <v>456</v>
      </c>
      <c r="AU294" s="160" t="s">
        <v>86</v>
      </c>
      <c r="AV294" s="12" t="s">
        <v>86</v>
      </c>
      <c r="AW294" s="12" t="s">
        <v>4</v>
      </c>
      <c r="AX294" s="12" t="s">
        <v>84</v>
      </c>
      <c r="AY294" s="160" t="s">
        <v>141</v>
      </c>
    </row>
    <row r="295" spans="2:65" s="1" customFormat="1" ht="16.5" customHeight="1">
      <c r="B295" s="125"/>
      <c r="C295" s="126" t="s">
        <v>661</v>
      </c>
      <c r="D295" s="126" t="s">
        <v>144</v>
      </c>
      <c r="E295" s="127" t="s">
        <v>652</v>
      </c>
      <c r="F295" s="128" t="s">
        <v>653</v>
      </c>
      <c r="G295" s="129" t="s">
        <v>263</v>
      </c>
      <c r="H295" s="130">
        <v>177</v>
      </c>
      <c r="I295" s="131"/>
      <c r="J295" s="132">
        <f>ROUND(I295*H295,2)</f>
        <v>0</v>
      </c>
      <c r="K295" s="128" t="s">
        <v>148</v>
      </c>
      <c r="L295" s="30"/>
      <c r="M295" s="133" t="s">
        <v>3</v>
      </c>
      <c r="N295" s="134" t="s">
        <v>47</v>
      </c>
      <c r="P295" s="135">
        <f>O295*H295</f>
        <v>0</v>
      </c>
      <c r="Q295" s="135">
        <v>9.0000000000000006E-5</v>
      </c>
      <c r="R295" s="135">
        <f>Q295*H295</f>
        <v>1.593E-2</v>
      </c>
      <c r="S295" s="135">
        <v>0</v>
      </c>
      <c r="T295" s="136">
        <f>S295*H295</f>
        <v>0</v>
      </c>
      <c r="AR295" s="137" t="s">
        <v>228</v>
      </c>
      <c r="AT295" s="137" t="s">
        <v>144</v>
      </c>
      <c r="AU295" s="137" t="s">
        <v>86</v>
      </c>
      <c r="AY295" s="15" t="s">
        <v>141</v>
      </c>
      <c r="BE295" s="138">
        <f>IF(N295="základní",J295,0)</f>
        <v>0</v>
      </c>
      <c r="BF295" s="138">
        <f>IF(N295="snížená",J295,0)</f>
        <v>0</v>
      </c>
      <c r="BG295" s="138">
        <f>IF(N295="zákl. přenesená",J295,0)</f>
        <v>0</v>
      </c>
      <c r="BH295" s="138">
        <f>IF(N295="sníž. přenesená",J295,0)</f>
        <v>0</v>
      </c>
      <c r="BI295" s="138">
        <f>IF(N295="nulová",J295,0)</f>
        <v>0</v>
      </c>
      <c r="BJ295" s="15" t="s">
        <v>84</v>
      </c>
      <c r="BK295" s="138">
        <f>ROUND(I295*H295,2)</f>
        <v>0</v>
      </c>
      <c r="BL295" s="15" t="s">
        <v>228</v>
      </c>
      <c r="BM295" s="137" t="s">
        <v>1157</v>
      </c>
    </row>
    <row r="296" spans="2:65" s="1" customFormat="1">
      <c r="B296" s="30"/>
      <c r="D296" s="139" t="s">
        <v>151</v>
      </c>
      <c r="F296" s="140" t="s">
        <v>655</v>
      </c>
      <c r="I296" s="141"/>
      <c r="L296" s="30"/>
      <c r="M296" s="142"/>
      <c r="T296" s="51"/>
      <c r="AT296" s="15" t="s">
        <v>151</v>
      </c>
      <c r="AU296" s="15" t="s">
        <v>86</v>
      </c>
    </row>
    <row r="297" spans="2:65" s="1" customFormat="1" ht="16.5" customHeight="1">
      <c r="B297" s="125"/>
      <c r="C297" s="126" t="s">
        <v>666</v>
      </c>
      <c r="D297" s="126" t="s">
        <v>144</v>
      </c>
      <c r="E297" s="127" t="s">
        <v>657</v>
      </c>
      <c r="F297" s="128" t="s">
        <v>658</v>
      </c>
      <c r="G297" s="129" t="s">
        <v>263</v>
      </c>
      <c r="H297" s="130">
        <v>45.62</v>
      </c>
      <c r="I297" s="131"/>
      <c r="J297" s="132">
        <f>ROUND(I297*H297,2)</f>
        <v>0</v>
      </c>
      <c r="K297" s="128" t="s">
        <v>148</v>
      </c>
      <c r="L297" s="30"/>
      <c r="M297" s="133" t="s">
        <v>3</v>
      </c>
      <c r="N297" s="134" t="s">
        <v>47</v>
      </c>
      <c r="P297" s="135">
        <f>O297*H297</f>
        <v>0</v>
      </c>
      <c r="Q297" s="135">
        <v>1.6000000000000001E-4</v>
      </c>
      <c r="R297" s="135">
        <f>Q297*H297</f>
        <v>7.2992000000000005E-3</v>
      </c>
      <c r="S297" s="135">
        <v>0</v>
      </c>
      <c r="T297" s="136">
        <f>S297*H297</f>
        <v>0</v>
      </c>
      <c r="AR297" s="137" t="s">
        <v>228</v>
      </c>
      <c r="AT297" s="137" t="s">
        <v>144</v>
      </c>
      <c r="AU297" s="137" t="s">
        <v>86</v>
      </c>
      <c r="AY297" s="15" t="s">
        <v>141</v>
      </c>
      <c r="BE297" s="138">
        <f>IF(N297="základní",J297,0)</f>
        <v>0</v>
      </c>
      <c r="BF297" s="138">
        <f>IF(N297="snížená",J297,0)</f>
        <v>0</v>
      </c>
      <c r="BG297" s="138">
        <f>IF(N297="zákl. přenesená",J297,0)</f>
        <v>0</v>
      </c>
      <c r="BH297" s="138">
        <f>IF(N297="sníž. přenesená",J297,0)</f>
        <v>0</v>
      </c>
      <c r="BI297" s="138">
        <f>IF(N297="nulová",J297,0)</f>
        <v>0</v>
      </c>
      <c r="BJ297" s="15" t="s">
        <v>84</v>
      </c>
      <c r="BK297" s="138">
        <f>ROUND(I297*H297,2)</f>
        <v>0</v>
      </c>
      <c r="BL297" s="15" t="s">
        <v>228</v>
      </c>
      <c r="BM297" s="137" t="s">
        <v>1158</v>
      </c>
    </row>
    <row r="298" spans="2:65" s="1" customFormat="1">
      <c r="B298" s="30"/>
      <c r="D298" s="139" t="s">
        <v>151</v>
      </c>
      <c r="F298" s="140" t="s">
        <v>660</v>
      </c>
      <c r="I298" s="141"/>
      <c r="L298" s="30"/>
      <c r="M298" s="142"/>
      <c r="T298" s="51"/>
      <c r="AT298" s="15" t="s">
        <v>151</v>
      </c>
      <c r="AU298" s="15" t="s">
        <v>86</v>
      </c>
    </row>
    <row r="299" spans="2:65" s="1" customFormat="1" ht="16.5" customHeight="1">
      <c r="B299" s="125"/>
      <c r="C299" s="126" t="s">
        <v>673</v>
      </c>
      <c r="D299" s="126" t="s">
        <v>144</v>
      </c>
      <c r="E299" s="127" t="s">
        <v>1159</v>
      </c>
      <c r="F299" s="128" t="s">
        <v>1160</v>
      </c>
      <c r="G299" s="129" t="s">
        <v>147</v>
      </c>
      <c r="H299" s="130">
        <v>5.25</v>
      </c>
      <c r="I299" s="131"/>
      <c r="J299" s="132">
        <f>ROUND(I299*H299,2)</f>
        <v>0</v>
      </c>
      <c r="K299" s="128" t="s">
        <v>148</v>
      </c>
      <c r="L299" s="30"/>
      <c r="M299" s="133" t="s">
        <v>3</v>
      </c>
      <c r="N299" s="134" t="s">
        <v>47</v>
      </c>
      <c r="P299" s="135">
        <f>O299*H299</f>
        <v>0</v>
      </c>
      <c r="Q299" s="135">
        <v>0</v>
      </c>
      <c r="R299" s="135">
        <f>Q299*H299</f>
        <v>0</v>
      </c>
      <c r="S299" s="135">
        <v>0</v>
      </c>
      <c r="T299" s="136">
        <f>S299*H299</f>
        <v>0</v>
      </c>
      <c r="AR299" s="137" t="s">
        <v>228</v>
      </c>
      <c r="AT299" s="137" t="s">
        <v>144</v>
      </c>
      <c r="AU299" s="137" t="s">
        <v>86</v>
      </c>
      <c r="AY299" s="15" t="s">
        <v>141</v>
      </c>
      <c r="BE299" s="138">
        <f>IF(N299="základní",J299,0)</f>
        <v>0</v>
      </c>
      <c r="BF299" s="138">
        <f>IF(N299="snížená",J299,0)</f>
        <v>0</v>
      </c>
      <c r="BG299" s="138">
        <f>IF(N299="zákl. přenesená",J299,0)</f>
        <v>0</v>
      </c>
      <c r="BH299" s="138">
        <f>IF(N299="sníž. přenesená",J299,0)</f>
        <v>0</v>
      </c>
      <c r="BI299" s="138">
        <f>IF(N299="nulová",J299,0)</f>
        <v>0</v>
      </c>
      <c r="BJ299" s="15" t="s">
        <v>84</v>
      </c>
      <c r="BK299" s="138">
        <f>ROUND(I299*H299,2)</f>
        <v>0</v>
      </c>
      <c r="BL299" s="15" t="s">
        <v>228</v>
      </c>
      <c r="BM299" s="137" t="s">
        <v>1161</v>
      </c>
    </row>
    <row r="300" spans="2:65" s="1" customFormat="1">
      <c r="B300" s="30"/>
      <c r="D300" s="139" t="s">
        <v>151</v>
      </c>
      <c r="F300" s="140" t="s">
        <v>1162</v>
      </c>
      <c r="I300" s="141"/>
      <c r="L300" s="30"/>
      <c r="M300" s="142"/>
      <c r="T300" s="51"/>
      <c r="AT300" s="15" t="s">
        <v>151</v>
      </c>
      <c r="AU300" s="15" t="s">
        <v>86</v>
      </c>
    </row>
    <row r="301" spans="2:65" s="1" customFormat="1" ht="16.5" customHeight="1">
      <c r="B301" s="125"/>
      <c r="C301" s="143" t="s">
        <v>1003</v>
      </c>
      <c r="D301" s="143" t="s">
        <v>182</v>
      </c>
      <c r="E301" s="144" t="s">
        <v>1163</v>
      </c>
      <c r="F301" s="145" t="s">
        <v>1164</v>
      </c>
      <c r="G301" s="146" t="s">
        <v>1165</v>
      </c>
      <c r="H301" s="147">
        <v>8.2690000000000001</v>
      </c>
      <c r="I301" s="148"/>
      <c r="J301" s="149">
        <f>ROUND(I301*H301,2)</f>
        <v>0</v>
      </c>
      <c r="K301" s="145" t="s">
        <v>148</v>
      </c>
      <c r="L301" s="150"/>
      <c r="M301" s="151" t="s">
        <v>3</v>
      </c>
      <c r="N301" s="152" t="s">
        <v>47</v>
      </c>
      <c r="P301" s="135">
        <f>O301*H301</f>
        <v>0</v>
      </c>
      <c r="Q301" s="135">
        <v>1E-3</v>
      </c>
      <c r="R301" s="135">
        <f>Q301*H301</f>
        <v>8.2690000000000003E-3</v>
      </c>
      <c r="S301" s="135">
        <v>0</v>
      </c>
      <c r="T301" s="136">
        <f>S301*H301</f>
        <v>0</v>
      </c>
      <c r="AR301" s="137" t="s">
        <v>311</v>
      </c>
      <c r="AT301" s="137" t="s">
        <v>182</v>
      </c>
      <c r="AU301" s="137" t="s">
        <v>86</v>
      </c>
      <c r="AY301" s="15" t="s">
        <v>141</v>
      </c>
      <c r="BE301" s="138">
        <f>IF(N301="základní",J301,0)</f>
        <v>0</v>
      </c>
      <c r="BF301" s="138">
        <f>IF(N301="snížená",J301,0)</f>
        <v>0</v>
      </c>
      <c r="BG301" s="138">
        <f>IF(N301="zákl. přenesená",J301,0)</f>
        <v>0</v>
      </c>
      <c r="BH301" s="138">
        <f>IF(N301="sníž. přenesená",J301,0)</f>
        <v>0</v>
      </c>
      <c r="BI301" s="138">
        <f>IF(N301="nulová",J301,0)</f>
        <v>0</v>
      </c>
      <c r="BJ301" s="15" t="s">
        <v>84</v>
      </c>
      <c r="BK301" s="138">
        <f>ROUND(I301*H301,2)</f>
        <v>0</v>
      </c>
      <c r="BL301" s="15" t="s">
        <v>228</v>
      </c>
      <c r="BM301" s="137" t="s">
        <v>1166</v>
      </c>
    </row>
    <row r="302" spans="2:65" s="12" customFormat="1">
      <c r="B302" s="153"/>
      <c r="D302" s="154" t="s">
        <v>456</v>
      </c>
      <c r="F302" s="155" t="s">
        <v>1167</v>
      </c>
      <c r="H302" s="156">
        <v>8.2690000000000001</v>
      </c>
      <c r="I302" s="157"/>
      <c r="L302" s="153"/>
      <c r="M302" s="158"/>
      <c r="T302" s="159"/>
      <c r="AT302" s="160" t="s">
        <v>456</v>
      </c>
      <c r="AU302" s="160" t="s">
        <v>86</v>
      </c>
      <c r="AV302" s="12" t="s">
        <v>86</v>
      </c>
      <c r="AW302" s="12" t="s">
        <v>4</v>
      </c>
      <c r="AX302" s="12" t="s">
        <v>84</v>
      </c>
      <c r="AY302" s="160" t="s">
        <v>141</v>
      </c>
    </row>
    <row r="303" spans="2:65" s="1" customFormat="1" ht="16.5" customHeight="1">
      <c r="B303" s="125"/>
      <c r="C303" s="126" t="s">
        <v>988</v>
      </c>
      <c r="D303" s="126" t="s">
        <v>144</v>
      </c>
      <c r="E303" s="127" t="s">
        <v>1168</v>
      </c>
      <c r="F303" s="128" t="s">
        <v>1169</v>
      </c>
      <c r="G303" s="129" t="s">
        <v>263</v>
      </c>
      <c r="H303" s="130">
        <v>9.6999999999999993</v>
      </c>
      <c r="I303" s="131"/>
      <c r="J303" s="132">
        <f>ROUND(I303*H303,2)</f>
        <v>0</v>
      </c>
      <c r="K303" s="128" t="s">
        <v>148</v>
      </c>
      <c r="L303" s="30"/>
      <c r="M303" s="133" t="s">
        <v>3</v>
      </c>
      <c r="N303" s="134" t="s">
        <v>47</v>
      </c>
      <c r="P303" s="135">
        <f>O303*H303</f>
        <v>0</v>
      </c>
      <c r="Q303" s="135">
        <v>2.7999999999999998E-4</v>
      </c>
      <c r="R303" s="135">
        <f>Q303*H303</f>
        <v>2.7159999999999997E-3</v>
      </c>
      <c r="S303" s="135">
        <v>0</v>
      </c>
      <c r="T303" s="136">
        <f>S303*H303</f>
        <v>0</v>
      </c>
      <c r="AR303" s="137" t="s">
        <v>228</v>
      </c>
      <c r="AT303" s="137" t="s">
        <v>144</v>
      </c>
      <c r="AU303" s="137" t="s">
        <v>86</v>
      </c>
      <c r="AY303" s="15" t="s">
        <v>141</v>
      </c>
      <c r="BE303" s="138">
        <f>IF(N303="základní",J303,0)</f>
        <v>0</v>
      </c>
      <c r="BF303" s="138">
        <f>IF(N303="snížená",J303,0)</f>
        <v>0</v>
      </c>
      <c r="BG303" s="138">
        <f>IF(N303="zákl. přenesená",J303,0)</f>
        <v>0</v>
      </c>
      <c r="BH303" s="138">
        <f>IF(N303="sníž. přenesená",J303,0)</f>
        <v>0</v>
      </c>
      <c r="BI303" s="138">
        <f>IF(N303="nulová",J303,0)</f>
        <v>0</v>
      </c>
      <c r="BJ303" s="15" t="s">
        <v>84</v>
      </c>
      <c r="BK303" s="138">
        <f>ROUND(I303*H303,2)</f>
        <v>0</v>
      </c>
      <c r="BL303" s="15" t="s">
        <v>228</v>
      </c>
      <c r="BM303" s="137" t="s">
        <v>1170</v>
      </c>
    </row>
    <row r="304" spans="2:65" s="1" customFormat="1">
      <c r="B304" s="30"/>
      <c r="D304" s="139" t="s">
        <v>151</v>
      </c>
      <c r="F304" s="140" t="s">
        <v>1171</v>
      </c>
      <c r="I304" s="141"/>
      <c r="L304" s="30"/>
      <c r="M304" s="142"/>
      <c r="T304" s="51"/>
      <c r="AT304" s="15" t="s">
        <v>151</v>
      </c>
      <c r="AU304" s="15" t="s">
        <v>86</v>
      </c>
    </row>
    <row r="305" spans="2:65" s="1" customFormat="1" ht="16.5" customHeight="1">
      <c r="B305" s="125"/>
      <c r="C305" s="126" t="s">
        <v>688</v>
      </c>
      <c r="D305" s="126" t="s">
        <v>144</v>
      </c>
      <c r="E305" s="127" t="s">
        <v>662</v>
      </c>
      <c r="F305" s="128" t="s">
        <v>663</v>
      </c>
      <c r="G305" s="129" t="s">
        <v>147</v>
      </c>
      <c r="H305" s="130">
        <v>18.8</v>
      </c>
      <c r="I305" s="131"/>
      <c r="J305" s="132">
        <f>ROUND(I305*H305,2)</f>
        <v>0</v>
      </c>
      <c r="K305" s="128" t="s">
        <v>148</v>
      </c>
      <c r="L305" s="30"/>
      <c r="M305" s="133" t="s">
        <v>3</v>
      </c>
      <c r="N305" s="134" t="s">
        <v>47</v>
      </c>
      <c r="P305" s="135">
        <f>O305*H305</f>
        <v>0</v>
      </c>
      <c r="Q305" s="135">
        <v>5.0000000000000002E-5</v>
      </c>
      <c r="R305" s="135">
        <f>Q305*H305</f>
        <v>9.4000000000000008E-4</v>
      </c>
      <c r="S305" s="135">
        <v>0</v>
      </c>
      <c r="T305" s="136">
        <f>S305*H305</f>
        <v>0</v>
      </c>
      <c r="AR305" s="137" t="s">
        <v>228</v>
      </c>
      <c r="AT305" s="137" t="s">
        <v>144</v>
      </c>
      <c r="AU305" s="137" t="s">
        <v>86</v>
      </c>
      <c r="AY305" s="15" t="s">
        <v>141</v>
      </c>
      <c r="BE305" s="138">
        <f>IF(N305="základní",J305,0)</f>
        <v>0</v>
      </c>
      <c r="BF305" s="138">
        <f>IF(N305="snížená",J305,0)</f>
        <v>0</v>
      </c>
      <c r="BG305" s="138">
        <f>IF(N305="zákl. přenesená",J305,0)</f>
        <v>0</v>
      </c>
      <c r="BH305" s="138">
        <f>IF(N305="sníž. přenesená",J305,0)</f>
        <v>0</v>
      </c>
      <c r="BI305" s="138">
        <f>IF(N305="nulová",J305,0)</f>
        <v>0</v>
      </c>
      <c r="BJ305" s="15" t="s">
        <v>84</v>
      </c>
      <c r="BK305" s="138">
        <f>ROUND(I305*H305,2)</f>
        <v>0</v>
      </c>
      <c r="BL305" s="15" t="s">
        <v>228</v>
      </c>
      <c r="BM305" s="137" t="s">
        <v>1172</v>
      </c>
    </row>
    <row r="306" spans="2:65" s="1" customFormat="1">
      <c r="B306" s="30"/>
      <c r="D306" s="139" t="s">
        <v>151</v>
      </c>
      <c r="F306" s="140" t="s">
        <v>665</v>
      </c>
      <c r="I306" s="141"/>
      <c r="L306" s="30"/>
      <c r="M306" s="142"/>
      <c r="T306" s="51"/>
      <c r="AT306" s="15" t="s">
        <v>151</v>
      </c>
      <c r="AU306" s="15" t="s">
        <v>86</v>
      </c>
    </row>
    <row r="307" spans="2:65" s="1" customFormat="1" ht="24.2" customHeight="1">
      <c r="B307" s="125"/>
      <c r="C307" s="126" t="s">
        <v>693</v>
      </c>
      <c r="D307" s="126" t="s">
        <v>144</v>
      </c>
      <c r="E307" s="127" t="s">
        <v>667</v>
      </c>
      <c r="F307" s="128" t="s">
        <v>668</v>
      </c>
      <c r="G307" s="129" t="s">
        <v>225</v>
      </c>
      <c r="H307" s="130">
        <v>1</v>
      </c>
      <c r="I307" s="131"/>
      <c r="J307" s="132">
        <f>ROUND(I307*H307,2)</f>
        <v>0</v>
      </c>
      <c r="K307" s="128" t="s">
        <v>148</v>
      </c>
      <c r="L307" s="30"/>
      <c r="M307" s="133" t="s">
        <v>3</v>
      </c>
      <c r="N307" s="134" t="s">
        <v>47</v>
      </c>
      <c r="P307" s="135">
        <f>O307*H307</f>
        <v>0</v>
      </c>
      <c r="Q307" s="135">
        <v>0</v>
      </c>
      <c r="R307" s="135">
        <f>Q307*H307</f>
        <v>0</v>
      </c>
      <c r="S307" s="135">
        <v>0</v>
      </c>
      <c r="T307" s="136">
        <f>S307*H307</f>
        <v>0</v>
      </c>
      <c r="AR307" s="137" t="s">
        <v>228</v>
      </c>
      <c r="AT307" s="137" t="s">
        <v>144</v>
      </c>
      <c r="AU307" s="137" t="s">
        <v>86</v>
      </c>
      <c r="AY307" s="15" t="s">
        <v>141</v>
      </c>
      <c r="BE307" s="138">
        <f>IF(N307="základní",J307,0)</f>
        <v>0</v>
      </c>
      <c r="BF307" s="138">
        <f>IF(N307="snížená",J307,0)</f>
        <v>0</v>
      </c>
      <c r="BG307" s="138">
        <f>IF(N307="zákl. přenesená",J307,0)</f>
        <v>0</v>
      </c>
      <c r="BH307" s="138">
        <f>IF(N307="sníž. přenesená",J307,0)</f>
        <v>0</v>
      </c>
      <c r="BI307" s="138">
        <f>IF(N307="nulová",J307,0)</f>
        <v>0</v>
      </c>
      <c r="BJ307" s="15" t="s">
        <v>84</v>
      </c>
      <c r="BK307" s="138">
        <f>ROUND(I307*H307,2)</f>
        <v>0</v>
      </c>
      <c r="BL307" s="15" t="s">
        <v>228</v>
      </c>
      <c r="BM307" s="137" t="s">
        <v>1173</v>
      </c>
    </row>
    <row r="308" spans="2:65" s="1" customFormat="1">
      <c r="B308" s="30"/>
      <c r="D308" s="139" t="s">
        <v>151</v>
      </c>
      <c r="F308" s="140" t="s">
        <v>670</v>
      </c>
      <c r="I308" s="141"/>
      <c r="L308" s="30"/>
      <c r="M308" s="142"/>
      <c r="T308" s="51"/>
      <c r="AT308" s="15" t="s">
        <v>151</v>
      </c>
      <c r="AU308" s="15" t="s">
        <v>86</v>
      </c>
    </row>
    <row r="309" spans="2:65" s="11" customFormat="1" ht="22.9" customHeight="1">
      <c r="B309" s="113"/>
      <c r="D309" s="114" t="s">
        <v>75</v>
      </c>
      <c r="E309" s="123" t="s">
        <v>671</v>
      </c>
      <c r="F309" s="123" t="s">
        <v>672</v>
      </c>
      <c r="I309" s="116"/>
      <c r="J309" s="124">
        <f>BK309</f>
        <v>0</v>
      </c>
      <c r="L309" s="113"/>
      <c r="M309" s="118"/>
      <c r="P309" s="119">
        <f>SUM(P310:P333)</f>
        <v>0</v>
      </c>
      <c r="R309" s="119">
        <f>SUM(R310:R333)</f>
        <v>3.0035959600000002</v>
      </c>
      <c r="T309" s="120">
        <f>SUM(T310:T333)</f>
        <v>1.5775999999999999</v>
      </c>
      <c r="AR309" s="114" t="s">
        <v>86</v>
      </c>
      <c r="AT309" s="121" t="s">
        <v>75</v>
      </c>
      <c r="AU309" s="121" t="s">
        <v>84</v>
      </c>
      <c r="AY309" s="114" t="s">
        <v>141</v>
      </c>
      <c r="BK309" s="122">
        <f>SUM(BK310:BK333)</f>
        <v>0</v>
      </c>
    </row>
    <row r="310" spans="2:65" s="1" customFormat="1" ht="16.5" customHeight="1">
      <c r="B310" s="125"/>
      <c r="C310" s="126" t="s">
        <v>678</v>
      </c>
      <c r="D310" s="126" t="s">
        <v>144</v>
      </c>
      <c r="E310" s="127" t="s">
        <v>674</v>
      </c>
      <c r="F310" s="128" t="s">
        <v>675</v>
      </c>
      <c r="G310" s="129" t="s">
        <v>147</v>
      </c>
      <c r="H310" s="130">
        <v>84.76</v>
      </c>
      <c r="I310" s="131"/>
      <c r="J310" s="132">
        <f>ROUND(I310*H310,2)</f>
        <v>0</v>
      </c>
      <c r="K310" s="128" t="s">
        <v>148</v>
      </c>
      <c r="L310" s="30"/>
      <c r="M310" s="133" t="s">
        <v>3</v>
      </c>
      <c r="N310" s="134" t="s">
        <v>47</v>
      </c>
      <c r="P310" s="135">
        <f>O310*H310</f>
        <v>0</v>
      </c>
      <c r="Q310" s="135">
        <v>2.9999999999999997E-4</v>
      </c>
      <c r="R310" s="135">
        <f>Q310*H310</f>
        <v>2.5427999999999999E-2</v>
      </c>
      <c r="S310" s="135">
        <v>0</v>
      </c>
      <c r="T310" s="136">
        <f>S310*H310</f>
        <v>0</v>
      </c>
      <c r="AR310" s="137" t="s">
        <v>228</v>
      </c>
      <c r="AT310" s="137" t="s">
        <v>144</v>
      </c>
      <c r="AU310" s="137" t="s">
        <v>86</v>
      </c>
      <c r="AY310" s="15" t="s">
        <v>141</v>
      </c>
      <c r="BE310" s="138">
        <f>IF(N310="základní",J310,0)</f>
        <v>0</v>
      </c>
      <c r="BF310" s="138">
        <f>IF(N310="snížená",J310,0)</f>
        <v>0</v>
      </c>
      <c r="BG310" s="138">
        <f>IF(N310="zákl. přenesená",J310,0)</f>
        <v>0</v>
      </c>
      <c r="BH310" s="138">
        <f>IF(N310="sníž. přenesená",J310,0)</f>
        <v>0</v>
      </c>
      <c r="BI310" s="138">
        <f>IF(N310="nulová",J310,0)</f>
        <v>0</v>
      </c>
      <c r="BJ310" s="15" t="s">
        <v>84</v>
      </c>
      <c r="BK310" s="138">
        <f>ROUND(I310*H310,2)</f>
        <v>0</v>
      </c>
      <c r="BL310" s="15" t="s">
        <v>228</v>
      </c>
      <c r="BM310" s="137" t="s">
        <v>1174</v>
      </c>
    </row>
    <row r="311" spans="2:65" s="1" customFormat="1">
      <c r="B311" s="30"/>
      <c r="D311" s="139" t="s">
        <v>151</v>
      </c>
      <c r="F311" s="140" t="s">
        <v>677</v>
      </c>
      <c r="I311" s="141"/>
      <c r="L311" s="30"/>
      <c r="M311" s="142"/>
      <c r="T311" s="51"/>
      <c r="AT311" s="15" t="s">
        <v>151</v>
      </c>
      <c r="AU311" s="15" t="s">
        <v>86</v>
      </c>
    </row>
    <row r="312" spans="2:65" s="1" customFormat="1" ht="21.75" customHeight="1">
      <c r="B312" s="125"/>
      <c r="C312" s="126" t="s">
        <v>718</v>
      </c>
      <c r="D312" s="126" t="s">
        <v>144</v>
      </c>
      <c r="E312" s="127" t="s">
        <v>679</v>
      </c>
      <c r="F312" s="128" t="s">
        <v>680</v>
      </c>
      <c r="G312" s="129" t="s">
        <v>147</v>
      </c>
      <c r="H312" s="130">
        <v>84.76</v>
      </c>
      <c r="I312" s="131"/>
      <c r="J312" s="132">
        <f>ROUND(I312*H312,2)</f>
        <v>0</v>
      </c>
      <c r="K312" s="128" t="s">
        <v>148</v>
      </c>
      <c r="L312" s="30"/>
      <c r="M312" s="133" t="s">
        <v>3</v>
      </c>
      <c r="N312" s="134" t="s">
        <v>47</v>
      </c>
      <c r="P312" s="135">
        <f>O312*H312</f>
        <v>0</v>
      </c>
      <c r="Q312" s="135">
        <v>4.4999999999999997E-3</v>
      </c>
      <c r="R312" s="135">
        <f>Q312*H312</f>
        <v>0.38141999999999998</v>
      </c>
      <c r="S312" s="135">
        <v>0</v>
      </c>
      <c r="T312" s="136">
        <f>S312*H312</f>
        <v>0</v>
      </c>
      <c r="AR312" s="137" t="s">
        <v>228</v>
      </c>
      <c r="AT312" s="137" t="s">
        <v>144</v>
      </c>
      <c r="AU312" s="137" t="s">
        <v>86</v>
      </c>
      <c r="AY312" s="15" t="s">
        <v>141</v>
      </c>
      <c r="BE312" s="138">
        <f>IF(N312="základní",J312,0)</f>
        <v>0</v>
      </c>
      <c r="BF312" s="138">
        <f>IF(N312="snížená",J312,0)</f>
        <v>0</v>
      </c>
      <c r="BG312" s="138">
        <f>IF(N312="zákl. přenesená",J312,0)</f>
        <v>0</v>
      </c>
      <c r="BH312" s="138">
        <f>IF(N312="sníž. přenesená",J312,0)</f>
        <v>0</v>
      </c>
      <c r="BI312" s="138">
        <f>IF(N312="nulová",J312,0)</f>
        <v>0</v>
      </c>
      <c r="BJ312" s="15" t="s">
        <v>84</v>
      </c>
      <c r="BK312" s="138">
        <f>ROUND(I312*H312,2)</f>
        <v>0</v>
      </c>
      <c r="BL312" s="15" t="s">
        <v>228</v>
      </c>
      <c r="BM312" s="137" t="s">
        <v>1175</v>
      </c>
    </row>
    <row r="313" spans="2:65" s="1" customFormat="1">
      <c r="B313" s="30"/>
      <c r="D313" s="139" t="s">
        <v>151</v>
      </c>
      <c r="F313" s="140" t="s">
        <v>682</v>
      </c>
      <c r="I313" s="141"/>
      <c r="L313" s="30"/>
      <c r="M313" s="142"/>
      <c r="T313" s="51"/>
      <c r="AT313" s="15" t="s">
        <v>151</v>
      </c>
      <c r="AU313" s="15" t="s">
        <v>86</v>
      </c>
    </row>
    <row r="314" spans="2:65" s="1" customFormat="1" ht="16.5" customHeight="1">
      <c r="B314" s="125"/>
      <c r="C314" s="143" t="s">
        <v>723</v>
      </c>
      <c r="D314" s="143" t="s">
        <v>182</v>
      </c>
      <c r="E314" s="144" t="s">
        <v>684</v>
      </c>
      <c r="F314" s="145" t="s">
        <v>685</v>
      </c>
      <c r="G314" s="146" t="s">
        <v>147</v>
      </c>
      <c r="H314" s="147">
        <v>97.474000000000004</v>
      </c>
      <c r="I314" s="148"/>
      <c r="J314" s="149">
        <f>ROUND(I314*H314,2)</f>
        <v>0</v>
      </c>
      <c r="K314" s="145" t="s">
        <v>148</v>
      </c>
      <c r="L314" s="150"/>
      <c r="M314" s="151" t="s">
        <v>3</v>
      </c>
      <c r="N314" s="152" t="s">
        <v>47</v>
      </c>
      <c r="P314" s="135">
        <f>O314*H314</f>
        <v>0</v>
      </c>
      <c r="Q314" s="135">
        <v>1.8409999999999999E-2</v>
      </c>
      <c r="R314" s="135">
        <f>Q314*H314</f>
        <v>1.79449634</v>
      </c>
      <c r="S314" s="135">
        <v>0</v>
      </c>
      <c r="T314" s="136">
        <f>S314*H314</f>
        <v>0</v>
      </c>
      <c r="AR314" s="137" t="s">
        <v>311</v>
      </c>
      <c r="AT314" s="137" t="s">
        <v>182</v>
      </c>
      <c r="AU314" s="137" t="s">
        <v>86</v>
      </c>
      <c r="AY314" s="15" t="s">
        <v>141</v>
      </c>
      <c r="BE314" s="138">
        <f>IF(N314="základní",J314,0)</f>
        <v>0</v>
      </c>
      <c r="BF314" s="138">
        <f>IF(N314="snížená",J314,0)</f>
        <v>0</v>
      </c>
      <c r="BG314" s="138">
        <f>IF(N314="zákl. přenesená",J314,0)</f>
        <v>0</v>
      </c>
      <c r="BH314" s="138">
        <f>IF(N314="sníž. přenesená",J314,0)</f>
        <v>0</v>
      </c>
      <c r="BI314" s="138">
        <f>IF(N314="nulová",J314,0)</f>
        <v>0</v>
      </c>
      <c r="BJ314" s="15" t="s">
        <v>84</v>
      </c>
      <c r="BK314" s="138">
        <f>ROUND(I314*H314,2)</f>
        <v>0</v>
      </c>
      <c r="BL314" s="15" t="s">
        <v>228</v>
      </c>
      <c r="BM314" s="137" t="s">
        <v>1176</v>
      </c>
    </row>
    <row r="315" spans="2:65" s="12" customFormat="1">
      <c r="B315" s="153"/>
      <c r="D315" s="154" t="s">
        <v>456</v>
      </c>
      <c r="F315" s="155" t="s">
        <v>1177</v>
      </c>
      <c r="H315" s="156">
        <v>97.474000000000004</v>
      </c>
      <c r="I315" s="157"/>
      <c r="L315" s="153"/>
      <c r="M315" s="158"/>
      <c r="T315" s="159"/>
      <c r="AT315" s="160" t="s">
        <v>456</v>
      </c>
      <c r="AU315" s="160" t="s">
        <v>86</v>
      </c>
      <c r="AV315" s="12" t="s">
        <v>86</v>
      </c>
      <c r="AW315" s="12" t="s">
        <v>4</v>
      </c>
      <c r="AX315" s="12" t="s">
        <v>84</v>
      </c>
      <c r="AY315" s="160" t="s">
        <v>141</v>
      </c>
    </row>
    <row r="316" spans="2:65" s="1" customFormat="1" ht="24.2" customHeight="1">
      <c r="B316" s="125"/>
      <c r="C316" s="126" t="s">
        <v>728</v>
      </c>
      <c r="D316" s="126" t="s">
        <v>144</v>
      </c>
      <c r="E316" s="127" t="s">
        <v>689</v>
      </c>
      <c r="F316" s="128" t="s">
        <v>690</v>
      </c>
      <c r="G316" s="129" t="s">
        <v>147</v>
      </c>
      <c r="H316" s="130">
        <v>84.76</v>
      </c>
      <c r="I316" s="131"/>
      <c r="J316" s="132">
        <f>ROUND(I316*H316,2)</f>
        <v>0</v>
      </c>
      <c r="K316" s="128" t="s">
        <v>148</v>
      </c>
      <c r="L316" s="30"/>
      <c r="M316" s="133" t="s">
        <v>3</v>
      </c>
      <c r="N316" s="134" t="s">
        <v>47</v>
      </c>
      <c r="P316" s="135">
        <f>O316*H316</f>
        <v>0</v>
      </c>
      <c r="Q316" s="135">
        <v>1.4499999999999999E-3</v>
      </c>
      <c r="R316" s="135">
        <f>Q316*H316</f>
        <v>0.122902</v>
      </c>
      <c r="S316" s="135">
        <v>0</v>
      </c>
      <c r="T316" s="136">
        <f>S316*H316</f>
        <v>0</v>
      </c>
      <c r="AR316" s="137" t="s">
        <v>228</v>
      </c>
      <c r="AT316" s="137" t="s">
        <v>144</v>
      </c>
      <c r="AU316" s="137" t="s">
        <v>86</v>
      </c>
      <c r="AY316" s="15" t="s">
        <v>141</v>
      </c>
      <c r="BE316" s="138">
        <f>IF(N316="základní",J316,0)</f>
        <v>0</v>
      </c>
      <c r="BF316" s="138">
        <f>IF(N316="snížená",J316,0)</f>
        <v>0</v>
      </c>
      <c r="BG316" s="138">
        <f>IF(N316="zákl. přenesená",J316,0)</f>
        <v>0</v>
      </c>
      <c r="BH316" s="138">
        <f>IF(N316="sníž. přenesená",J316,0)</f>
        <v>0</v>
      </c>
      <c r="BI316" s="138">
        <f>IF(N316="nulová",J316,0)</f>
        <v>0</v>
      </c>
      <c r="BJ316" s="15" t="s">
        <v>84</v>
      </c>
      <c r="BK316" s="138">
        <f>ROUND(I316*H316,2)</f>
        <v>0</v>
      </c>
      <c r="BL316" s="15" t="s">
        <v>228</v>
      </c>
      <c r="BM316" s="137" t="s">
        <v>1178</v>
      </c>
    </row>
    <row r="317" spans="2:65" s="1" customFormat="1">
      <c r="B317" s="30"/>
      <c r="D317" s="139" t="s">
        <v>151</v>
      </c>
      <c r="F317" s="140" t="s">
        <v>692</v>
      </c>
      <c r="I317" s="141"/>
      <c r="L317" s="30"/>
      <c r="M317" s="142"/>
      <c r="T317" s="51"/>
      <c r="AT317" s="15" t="s">
        <v>151</v>
      </c>
      <c r="AU317" s="15" t="s">
        <v>86</v>
      </c>
    </row>
    <row r="318" spans="2:65" s="1" customFormat="1" ht="21.75" customHeight="1">
      <c r="B318" s="125"/>
      <c r="C318" s="126" t="s">
        <v>175</v>
      </c>
      <c r="D318" s="126" t="s">
        <v>144</v>
      </c>
      <c r="E318" s="127" t="s">
        <v>694</v>
      </c>
      <c r="F318" s="128" t="s">
        <v>695</v>
      </c>
      <c r="G318" s="129" t="s">
        <v>147</v>
      </c>
      <c r="H318" s="130">
        <v>84.76</v>
      </c>
      <c r="I318" s="131"/>
      <c r="J318" s="132">
        <f>ROUND(I318*H318,2)</f>
        <v>0</v>
      </c>
      <c r="K318" s="128" t="s">
        <v>148</v>
      </c>
      <c r="L318" s="30"/>
      <c r="M318" s="133" t="s">
        <v>3</v>
      </c>
      <c r="N318" s="134" t="s">
        <v>47</v>
      </c>
      <c r="P318" s="135">
        <f>O318*H318</f>
        <v>0</v>
      </c>
      <c r="Q318" s="135">
        <v>7.5500000000000003E-3</v>
      </c>
      <c r="R318" s="135">
        <f>Q318*H318</f>
        <v>0.63993800000000012</v>
      </c>
      <c r="S318" s="135">
        <v>0</v>
      </c>
      <c r="T318" s="136">
        <f>S318*H318</f>
        <v>0</v>
      </c>
      <c r="AR318" s="137" t="s">
        <v>228</v>
      </c>
      <c r="AT318" s="137" t="s">
        <v>144</v>
      </c>
      <c r="AU318" s="137" t="s">
        <v>86</v>
      </c>
      <c r="AY318" s="15" t="s">
        <v>141</v>
      </c>
      <c r="BE318" s="138">
        <f>IF(N318="základní",J318,0)</f>
        <v>0</v>
      </c>
      <c r="BF318" s="138">
        <f>IF(N318="snížená",J318,0)</f>
        <v>0</v>
      </c>
      <c r="BG318" s="138">
        <f>IF(N318="zákl. přenesená",J318,0)</f>
        <v>0</v>
      </c>
      <c r="BH318" s="138">
        <f>IF(N318="sníž. přenesená",J318,0)</f>
        <v>0</v>
      </c>
      <c r="BI318" s="138">
        <f>IF(N318="nulová",J318,0)</f>
        <v>0</v>
      </c>
      <c r="BJ318" s="15" t="s">
        <v>84</v>
      </c>
      <c r="BK318" s="138">
        <f>ROUND(I318*H318,2)</f>
        <v>0</v>
      </c>
      <c r="BL318" s="15" t="s">
        <v>228</v>
      </c>
      <c r="BM318" s="137" t="s">
        <v>1179</v>
      </c>
    </row>
    <row r="319" spans="2:65" s="1" customFormat="1">
      <c r="B319" s="30"/>
      <c r="D319" s="139" t="s">
        <v>151</v>
      </c>
      <c r="F319" s="140" t="s">
        <v>697</v>
      </c>
      <c r="I319" s="141"/>
      <c r="L319" s="30"/>
      <c r="M319" s="142"/>
      <c r="T319" s="51"/>
      <c r="AT319" s="15" t="s">
        <v>151</v>
      </c>
      <c r="AU319" s="15" t="s">
        <v>86</v>
      </c>
    </row>
    <row r="320" spans="2:65" s="1" customFormat="1" ht="16.5" customHeight="1">
      <c r="B320" s="125"/>
      <c r="C320" s="126" t="s">
        <v>698</v>
      </c>
      <c r="D320" s="126" t="s">
        <v>144</v>
      </c>
      <c r="E320" s="127" t="s">
        <v>699</v>
      </c>
      <c r="F320" s="128" t="s">
        <v>700</v>
      </c>
      <c r="G320" s="129" t="s">
        <v>147</v>
      </c>
      <c r="H320" s="130">
        <v>58</v>
      </c>
      <c r="I320" s="131"/>
      <c r="J320" s="132">
        <f>ROUND(I320*H320,2)</f>
        <v>0</v>
      </c>
      <c r="K320" s="128" t="s">
        <v>148</v>
      </c>
      <c r="L320" s="30"/>
      <c r="M320" s="133" t="s">
        <v>3</v>
      </c>
      <c r="N320" s="134" t="s">
        <v>47</v>
      </c>
      <c r="P320" s="135">
        <f>O320*H320</f>
        <v>0</v>
      </c>
      <c r="Q320" s="135">
        <v>0</v>
      </c>
      <c r="R320" s="135">
        <f>Q320*H320</f>
        <v>0</v>
      </c>
      <c r="S320" s="135">
        <v>2.7199999999999998E-2</v>
      </c>
      <c r="T320" s="136">
        <f>S320*H320</f>
        <v>1.5775999999999999</v>
      </c>
      <c r="AR320" s="137" t="s">
        <v>228</v>
      </c>
      <c r="AT320" s="137" t="s">
        <v>144</v>
      </c>
      <c r="AU320" s="137" t="s">
        <v>86</v>
      </c>
      <c r="AY320" s="15" t="s">
        <v>141</v>
      </c>
      <c r="BE320" s="138">
        <f>IF(N320="základní",J320,0)</f>
        <v>0</v>
      </c>
      <c r="BF320" s="138">
        <f>IF(N320="snížená",J320,0)</f>
        <v>0</v>
      </c>
      <c r="BG320" s="138">
        <f>IF(N320="zákl. přenesená",J320,0)</f>
        <v>0</v>
      </c>
      <c r="BH320" s="138">
        <f>IF(N320="sníž. přenesená",J320,0)</f>
        <v>0</v>
      </c>
      <c r="BI320" s="138">
        <f>IF(N320="nulová",J320,0)</f>
        <v>0</v>
      </c>
      <c r="BJ320" s="15" t="s">
        <v>84</v>
      </c>
      <c r="BK320" s="138">
        <f>ROUND(I320*H320,2)</f>
        <v>0</v>
      </c>
      <c r="BL320" s="15" t="s">
        <v>228</v>
      </c>
      <c r="BM320" s="137" t="s">
        <v>1180</v>
      </c>
    </row>
    <row r="321" spans="2:65" s="1" customFormat="1">
      <c r="B321" s="30"/>
      <c r="D321" s="139" t="s">
        <v>151</v>
      </c>
      <c r="F321" s="140" t="s">
        <v>702</v>
      </c>
      <c r="I321" s="141"/>
      <c r="L321" s="30"/>
      <c r="M321" s="142"/>
      <c r="T321" s="51"/>
      <c r="AT321" s="15" t="s">
        <v>151</v>
      </c>
      <c r="AU321" s="15" t="s">
        <v>86</v>
      </c>
    </row>
    <row r="322" spans="2:65" s="1" customFormat="1" ht="16.5" customHeight="1">
      <c r="B322" s="125"/>
      <c r="C322" s="126" t="s">
        <v>646</v>
      </c>
      <c r="D322" s="126" t="s">
        <v>144</v>
      </c>
      <c r="E322" s="127" t="s">
        <v>704</v>
      </c>
      <c r="F322" s="128" t="s">
        <v>705</v>
      </c>
      <c r="G322" s="129" t="s">
        <v>147</v>
      </c>
      <c r="H322" s="130">
        <v>1.95</v>
      </c>
      <c r="I322" s="131"/>
      <c r="J322" s="132">
        <f>ROUND(I322*H322,2)</f>
        <v>0</v>
      </c>
      <c r="K322" s="128" t="s">
        <v>148</v>
      </c>
      <c r="L322" s="30"/>
      <c r="M322" s="133" t="s">
        <v>3</v>
      </c>
      <c r="N322" s="134" t="s">
        <v>47</v>
      </c>
      <c r="P322" s="135">
        <f>O322*H322</f>
        <v>0</v>
      </c>
      <c r="Q322" s="135">
        <v>1.23E-3</v>
      </c>
      <c r="R322" s="135">
        <f>Q322*H322</f>
        <v>2.3985E-3</v>
      </c>
      <c r="S322" s="135">
        <v>0</v>
      </c>
      <c r="T322" s="136">
        <f>S322*H322</f>
        <v>0</v>
      </c>
      <c r="AR322" s="137" t="s">
        <v>228</v>
      </c>
      <c r="AT322" s="137" t="s">
        <v>144</v>
      </c>
      <c r="AU322" s="137" t="s">
        <v>86</v>
      </c>
      <c r="AY322" s="15" t="s">
        <v>141</v>
      </c>
      <c r="BE322" s="138">
        <f>IF(N322="základní",J322,0)</f>
        <v>0</v>
      </c>
      <c r="BF322" s="138">
        <f>IF(N322="snížená",J322,0)</f>
        <v>0</v>
      </c>
      <c r="BG322" s="138">
        <f>IF(N322="zákl. přenesená",J322,0)</f>
        <v>0</v>
      </c>
      <c r="BH322" s="138">
        <f>IF(N322="sníž. přenesená",J322,0)</f>
        <v>0</v>
      </c>
      <c r="BI322" s="138">
        <f>IF(N322="nulová",J322,0)</f>
        <v>0</v>
      </c>
      <c r="BJ322" s="15" t="s">
        <v>84</v>
      </c>
      <c r="BK322" s="138">
        <f>ROUND(I322*H322,2)</f>
        <v>0</v>
      </c>
      <c r="BL322" s="15" t="s">
        <v>228</v>
      </c>
      <c r="BM322" s="137" t="s">
        <v>1181</v>
      </c>
    </row>
    <row r="323" spans="2:65" s="1" customFormat="1">
      <c r="B323" s="30"/>
      <c r="D323" s="139" t="s">
        <v>151</v>
      </c>
      <c r="F323" s="140" t="s">
        <v>707</v>
      </c>
      <c r="I323" s="141"/>
      <c r="L323" s="30"/>
      <c r="M323" s="142"/>
      <c r="T323" s="51"/>
      <c r="AT323" s="15" t="s">
        <v>151</v>
      </c>
      <c r="AU323" s="15" t="s">
        <v>86</v>
      </c>
    </row>
    <row r="324" spans="2:65" s="1" customFormat="1" ht="16.5" customHeight="1">
      <c r="B324" s="125"/>
      <c r="C324" s="143" t="s">
        <v>651</v>
      </c>
      <c r="D324" s="143" t="s">
        <v>182</v>
      </c>
      <c r="E324" s="144" t="s">
        <v>709</v>
      </c>
      <c r="F324" s="145" t="s">
        <v>710</v>
      </c>
      <c r="G324" s="146" t="s">
        <v>147</v>
      </c>
      <c r="H324" s="147">
        <v>2.145</v>
      </c>
      <c r="I324" s="148"/>
      <c r="J324" s="149">
        <f>ROUND(I324*H324,2)</f>
        <v>0</v>
      </c>
      <c r="K324" s="145" t="s">
        <v>148</v>
      </c>
      <c r="L324" s="150"/>
      <c r="M324" s="151" t="s">
        <v>3</v>
      </c>
      <c r="N324" s="152" t="s">
        <v>47</v>
      </c>
      <c r="P324" s="135">
        <f>O324*H324</f>
        <v>0</v>
      </c>
      <c r="Q324" s="135">
        <v>0.01</v>
      </c>
      <c r="R324" s="135">
        <f>Q324*H324</f>
        <v>2.145E-2</v>
      </c>
      <c r="S324" s="135">
        <v>0</v>
      </c>
      <c r="T324" s="136">
        <f>S324*H324</f>
        <v>0</v>
      </c>
      <c r="AR324" s="137" t="s">
        <v>311</v>
      </c>
      <c r="AT324" s="137" t="s">
        <v>182</v>
      </c>
      <c r="AU324" s="137" t="s">
        <v>86</v>
      </c>
      <c r="AY324" s="15" t="s">
        <v>141</v>
      </c>
      <c r="BE324" s="138">
        <f>IF(N324="základní",J324,0)</f>
        <v>0</v>
      </c>
      <c r="BF324" s="138">
        <f>IF(N324="snížená",J324,0)</f>
        <v>0</v>
      </c>
      <c r="BG324" s="138">
        <f>IF(N324="zákl. přenesená",J324,0)</f>
        <v>0</v>
      </c>
      <c r="BH324" s="138">
        <f>IF(N324="sníž. přenesená",J324,0)</f>
        <v>0</v>
      </c>
      <c r="BI324" s="138">
        <f>IF(N324="nulová",J324,0)</f>
        <v>0</v>
      </c>
      <c r="BJ324" s="15" t="s">
        <v>84</v>
      </c>
      <c r="BK324" s="138">
        <f>ROUND(I324*H324,2)</f>
        <v>0</v>
      </c>
      <c r="BL324" s="15" t="s">
        <v>228</v>
      </c>
      <c r="BM324" s="137" t="s">
        <v>1182</v>
      </c>
    </row>
    <row r="325" spans="2:65" s="12" customFormat="1">
      <c r="B325" s="153"/>
      <c r="D325" s="154" t="s">
        <v>456</v>
      </c>
      <c r="F325" s="155" t="s">
        <v>1183</v>
      </c>
      <c r="H325" s="156">
        <v>2.145</v>
      </c>
      <c r="I325" s="157"/>
      <c r="L325" s="153"/>
      <c r="M325" s="158"/>
      <c r="T325" s="159"/>
      <c r="AT325" s="160" t="s">
        <v>456</v>
      </c>
      <c r="AU325" s="160" t="s">
        <v>86</v>
      </c>
      <c r="AV325" s="12" t="s">
        <v>86</v>
      </c>
      <c r="AW325" s="12" t="s">
        <v>4</v>
      </c>
      <c r="AX325" s="12" t="s">
        <v>84</v>
      </c>
      <c r="AY325" s="160" t="s">
        <v>141</v>
      </c>
    </row>
    <row r="326" spans="2:65" s="1" customFormat="1" ht="16.5" customHeight="1">
      <c r="B326" s="125"/>
      <c r="C326" s="126" t="s">
        <v>181</v>
      </c>
      <c r="D326" s="126" t="s">
        <v>144</v>
      </c>
      <c r="E326" s="127" t="s">
        <v>714</v>
      </c>
      <c r="F326" s="128" t="s">
        <v>715</v>
      </c>
      <c r="G326" s="129" t="s">
        <v>263</v>
      </c>
      <c r="H326" s="130">
        <v>37.01</v>
      </c>
      <c r="I326" s="131"/>
      <c r="J326" s="132">
        <f>ROUND(I326*H326,2)</f>
        <v>0</v>
      </c>
      <c r="K326" s="128" t="s">
        <v>148</v>
      </c>
      <c r="L326" s="30"/>
      <c r="M326" s="133" t="s">
        <v>3</v>
      </c>
      <c r="N326" s="134" t="s">
        <v>47</v>
      </c>
      <c r="P326" s="135">
        <f>O326*H326</f>
        <v>0</v>
      </c>
      <c r="Q326" s="135">
        <v>1.8000000000000001E-4</v>
      </c>
      <c r="R326" s="135">
        <f>Q326*H326</f>
        <v>6.6617999999999998E-3</v>
      </c>
      <c r="S326" s="135">
        <v>0</v>
      </c>
      <c r="T326" s="136">
        <f>S326*H326</f>
        <v>0</v>
      </c>
      <c r="AR326" s="137" t="s">
        <v>228</v>
      </c>
      <c r="AT326" s="137" t="s">
        <v>144</v>
      </c>
      <c r="AU326" s="137" t="s">
        <v>86</v>
      </c>
      <c r="AY326" s="15" t="s">
        <v>141</v>
      </c>
      <c r="BE326" s="138">
        <f>IF(N326="základní",J326,0)</f>
        <v>0</v>
      </c>
      <c r="BF326" s="138">
        <f>IF(N326="snížená",J326,0)</f>
        <v>0</v>
      </c>
      <c r="BG326" s="138">
        <f>IF(N326="zákl. přenesená",J326,0)</f>
        <v>0</v>
      </c>
      <c r="BH326" s="138">
        <f>IF(N326="sníž. přenesená",J326,0)</f>
        <v>0</v>
      </c>
      <c r="BI326" s="138">
        <f>IF(N326="nulová",J326,0)</f>
        <v>0</v>
      </c>
      <c r="BJ326" s="15" t="s">
        <v>84</v>
      </c>
      <c r="BK326" s="138">
        <f>ROUND(I326*H326,2)</f>
        <v>0</v>
      </c>
      <c r="BL326" s="15" t="s">
        <v>228</v>
      </c>
      <c r="BM326" s="137" t="s">
        <v>1184</v>
      </c>
    </row>
    <row r="327" spans="2:65" s="1" customFormat="1">
      <c r="B327" s="30"/>
      <c r="D327" s="139" t="s">
        <v>151</v>
      </c>
      <c r="F327" s="140" t="s">
        <v>717</v>
      </c>
      <c r="I327" s="141"/>
      <c r="L327" s="30"/>
      <c r="M327" s="142"/>
      <c r="T327" s="51"/>
      <c r="AT327" s="15" t="s">
        <v>151</v>
      </c>
      <c r="AU327" s="15" t="s">
        <v>86</v>
      </c>
    </row>
    <row r="328" spans="2:65" s="1" customFormat="1" ht="16.5" customHeight="1">
      <c r="B328" s="125"/>
      <c r="C328" s="143" t="s">
        <v>187</v>
      </c>
      <c r="D328" s="143" t="s">
        <v>182</v>
      </c>
      <c r="E328" s="144" t="s">
        <v>719</v>
      </c>
      <c r="F328" s="145" t="s">
        <v>720</v>
      </c>
      <c r="G328" s="146" t="s">
        <v>263</v>
      </c>
      <c r="H328" s="147">
        <v>38.860999999999997</v>
      </c>
      <c r="I328" s="148"/>
      <c r="J328" s="149">
        <f>ROUND(I328*H328,2)</f>
        <v>0</v>
      </c>
      <c r="K328" s="145" t="s">
        <v>148</v>
      </c>
      <c r="L328" s="150"/>
      <c r="M328" s="151" t="s">
        <v>3</v>
      </c>
      <c r="N328" s="152" t="s">
        <v>47</v>
      </c>
      <c r="P328" s="135">
        <f>O328*H328</f>
        <v>0</v>
      </c>
      <c r="Q328" s="135">
        <v>1.2E-4</v>
      </c>
      <c r="R328" s="135">
        <f>Q328*H328</f>
        <v>4.6633199999999994E-3</v>
      </c>
      <c r="S328" s="135">
        <v>0</v>
      </c>
      <c r="T328" s="136">
        <f>S328*H328</f>
        <v>0</v>
      </c>
      <c r="AR328" s="137" t="s">
        <v>311</v>
      </c>
      <c r="AT328" s="137" t="s">
        <v>182</v>
      </c>
      <c r="AU328" s="137" t="s">
        <v>86</v>
      </c>
      <c r="AY328" s="15" t="s">
        <v>141</v>
      </c>
      <c r="BE328" s="138">
        <f>IF(N328="základní",J328,0)</f>
        <v>0</v>
      </c>
      <c r="BF328" s="138">
        <f>IF(N328="snížená",J328,0)</f>
        <v>0</v>
      </c>
      <c r="BG328" s="138">
        <f>IF(N328="zákl. přenesená",J328,0)</f>
        <v>0</v>
      </c>
      <c r="BH328" s="138">
        <f>IF(N328="sníž. přenesená",J328,0)</f>
        <v>0</v>
      </c>
      <c r="BI328" s="138">
        <f>IF(N328="nulová",J328,0)</f>
        <v>0</v>
      </c>
      <c r="BJ328" s="15" t="s">
        <v>84</v>
      </c>
      <c r="BK328" s="138">
        <f>ROUND(I328*H328,2)</f>
        <v>0</v>
      </c>
      <c r="BL328" s="15" t="s">
        <v>228</v>
      </c>
      <c r="BM328" s="137" t="s">
        <v>1185</v>
      </c>
    </row>
    <row r="329" spans="2:65" s="12" customFormat="1">
      <c r="B329" s="153"/>
      <c r="D329" s="154" t="s">
        <v>456</v>
      </c>
      <c r="F329" s="155" t="s">
        <v>1186</v>
      </c>
      <c r="H329" s="156">
        <v>38.860999999999997</v>
      </c>
      <c r="I329" s="157"/>
      <c r="L329" s="153"/>
      <c r="M329" s="158"/>
      <c r="T329" s="159"/>
      <c r="AT329" s="160" t="s">
        <v>456</v>
      </c>
      <c r="AU329" s="160" t="s">
        <v>86</v>
      </c>
      <c r="AV329" s="12" t="s">
        <v>86</v>
      </c>
      <c r="AW329" s="12" t="s">
        <v>4</v>
      </c>
      <c r="AX329" s="12" t="s">
        <v>84</v>
      </c>
      <c r="AY329" s="160" t="s">
        <v>141</v>
      </c>
    </row>
    <row r="330" spans="2:65" s="1" customFormat="1" ht="16.5" customHeight="1">
      <c r="B330" s="125"/>
      <c r="C330" s="126" t="s">
        <v>191</v>
      </c>
      <c r="D330" s="126" t="s">
        <v>144</v>
      </c>
      <c r="E330" s="127" t="s">
        <v>724</v>
      </c>
      <c r="F330" s="128" t="s">
        <v>725</v>
      </c>
      <c r="G330" s="129" t="s">
        <v>147</v>
      </c>
      <c r="H330" s="130">
        <v>84.76</v>
      </c>
      <c r="I330" s="131"/>
      <c r="J330" s="132">
        <f>ROUND(I330*H330,2)</f>
        <v>0</v>
      </c>
      <c r="K330" s="128" t="s">
        <v>148</v>
      </c>
      <c r="L330" s="30"/>
      <c r="M330" s="133" t="s">
        <v>3</v>
      </c>
      <c r="N330" s="134" t="s">
        <v>47</v>
      </c>
      <c r="P330" s="135">
        <f>O330*H330</f>
        <v>0</v>
      </c>
      <c r="Q330" s="135">
        <v>5.0000000000000002E-5</v>
      </c>
      <c r="R330" s="135">
        <f>Q330*H330</f>
        <v>4.2380000000000004E-3</v>
      </c>
      <c r="S330" s="135">
        <v>0</v>
      </c>
      <c r="T330" s="136">
        <f>S330*H330</f>
        <v>0</v>
      </c>
      <c r="AR330" s="137" t="s">
        <v>228</v>
      </c>
      <c r="AT330" s="137" t="s">
        <v>144</v>
      </c>
      <c r="AU330" s="137" t="s">
        <v>86</v>
      </c>
      <c r="AY330" s="15" t="s">
        <v>141</v>
      </c>
      <c r="BE330" s="138">
        <f>IF(N330="základní",J330,0)</f>
        <v>0</v>
      </c>
      <c r="BF330" s="138">
        <f>IF(N330="snížená",J330,0)</f>
        <v>0</v>
      </c>
      <c r="BG330" s="138">
        <f>IF(N330="zákl. přenesená",J330,0)</f>
        <v>0</v>
      </c>
      <c r="BH330" s="138">
        <f>IF(N330="sníž. přenesená",J330,0)</f>
        <v>0</v>
      </c>
      <c r="BI330" s="138">
        <f>IF(N330="nulová",J330,0)</f>
        <v>0</v>
      </c>
      <c r="BJ330" s="15" t="s">
        <v>84</v>
      </c>
      <c r="BK330" s="138">
        <f>ROUND(I330*H330,2)</f>
        <v>0</v>
      </c>
      <c r="BL330" s="15" t="s">
        <v>228</v>
      </c>
      <c r="BM330" s="137" t="s">
        <v>1187</v>
      </c>
    </row>
    <row r="331" spans="2:65" s="1" customFormat="1">
      <c r="B331" s="30"/>
      <c r="D331" s="139" t="s">
        <v>151</v>
      </c>
      <c r="F331" s="140" t="s">
        <v>727</v>
      </c>
      <c r="I331" s="141"/>
      <c r="L331" s="30"/>
      <c r="M331" s="142"/>
      <c r="T331" s="51"/>
      <c r="AT331" s="15" t="s">
        <v>151</v>
      </c>
      <c r="AU331" s="15" t="s">
        <v>86</v>
      </c>
    </row>
    <row r="332" spans="2:65" s="1" customFormat="1" ht="24.2" customHeight="1">
      <c r="B332" s="125"/>
      <c r="C332" s="126" t="s">
        <v>552</v>
      </c>
      <c r="D332" s="126" t="s">
        <v>144</v>
      </c>
      <c r="E332" s="127" t="s">
        <v>729</v>
      </c>
      <c r="F332" s="128" t="s">
        <v>730</v>
      </c>
      <c r="G332" s="129" t="s">
        <v>225</v>
      </c>
      <c r="H332" s="130">
        <v>3.004</v>
      </c>
      <c r="I332" s="131"/>
      <c r="J332" s="132">
        <f>ROUND(I332*H332,2)</f>
        <v>0</v>
      </c>
      <c r="K332" s="128" t="s">
        <v>148</v>
      </c>
      <c r="L332" s="30"/>
      <c r="M332" s="133" t="s">
        <v>3</v>
      </c>
      <c r="N332" s="134" t="s">
        <v>47</v>
      </c>
      <c r="P332" s="135">
        <f>O332*H332</f>
        <v>0</v>
      </c>
      <c r="Q332" s="135">
        <v>0</v>
      </c>
      <c r="R332" s="135">
        <f>Q332*H332</f>
        <v>0</v>
      </c>
      <c r="S332" s="135">
        <v>0</v>
      </c>
      <c r="T332" s="136">
        <f>S332*H332</f>
        <v>0</v>
      </c>
      <c r="AR332" s="137" t="s">
        <v>228</v>
      </c>
      <c r="AT332" s="137" t="s">
        <v>144</v>
      </c>
      <c r="AU332" s="137" t="s">
        <v>86</v>
      </c>
      <c r="AY332" s="15" t="s">
        <v>141</v>
      </c>
      <c r="BE332" s="138">
        <f>IF(N332="základní",J332,0)</f>
        <v>0</v>
      </c>
      <c r="BF332" s="138">
        <f>IF(N332="snížená",J332,0)</f>
        <v>0</v>
      </c>
      <c r="BG332" s="138">
        <f>IF(N332="zákl. přenesená",J332,0)</f>
        <v>0</v>
      </c>
      <c r="BH332" s="138">
        <f>IF(N332="sníž. přenesená",J332,0)</f>
        <v>0</v>
      </c>
      <c r="BI332" s="138">
        <f>IF(N332="nulová",J332,0)</f>
        <v>0</v>
      </c>
      <c r="BJ332" s="15" t="s">
        <v>84</v>
      </c>
      <c r="BK332" s="138">
        <f>ROUND(I332*H332,2)</f>
        <v>0</v>
      </c>
      <c r="BL332" s="15" t="s">
        <v>228</v>
      </c>
      <c r="BM332" s="137" t="s">
        <v>1188</v>
      </c>
    </row>
    <row r="333" spans="2:65" s="1" customFormat="1">
      <c r="B333" s="30"/>
      <c r="D333" s="139" t="s">
        <v>151</v>
      </c>
      <c r="F333" s="140" t="s">
        <v>732</v>
      </c>
      <c r="I333" s="141"/>
      <c r="L333" s="30"/>
      <c r="M333" s="142"/>
      <c r="T333" s="51"/>
      <c r="AT333" s="15" t="s">
        <v>151</v>
      </c>
      <c r="AU333" s="15" t="s">
        <v>86</v>
      </c>
    </row>
    <row r="334" spans="2:65" s="11" customFormat="1" ht="22.9" customHeight="1">
      <c r="B334" s="113"/>
      <c r="D334" s="114" t="s">
        <v>75</v>
      </c>
      <c r="E334" s="123" t="s">
        <v>733</v>
      </c>
      <c r="F334" s="123" t="s">
        <v>734</v>
      </c>
      <c r="I334" s="116"/>
      <c r="J334" s="124">
        <f>BK334</f>
        <v>0</v>
      </c>
      <c r="L334" s="113"/>
      <c r="M334" s="118"/>
      <c r="P334" s="119">
        <f>SUM(P335:P338)</f>
        <v>0</v>
      </c>
      <c r="R334" s="119">
        <f>SUM(R335:R338)</f>
        <v>4.5999999999999999E-3</v>
      </c>
      <c r="T334" s="120">
        <f>SUM(T335:T338)</f>
        <v>0</v>
      </c>
      <c r="AR334" s="114" t="s">
        <v>86</v>
      </c>
      <c r="AT334" s="121" t="s">
        <v>75</v>
      </c>
      <c r="AU334" s="121" t="s">
        <v>84</v>
      </c>
      <c r="AY334" s="114" t="s">
        <v>141</v>
      </c>
      <c r="BK334" s="122">
        <f>SUM(BK335:BK338)</f>
        <v>0</v>
      </c>
    </row>
    <row r="335" spans="2:65" s="1" customFormat="1" ht="21.75" customHeight="1">
      <c r="B335" s="125"/>
      <c r="C335" s="126" t="s">
        <v>735</v>
      </c>
      <c r="D335" s="126" t="s">
        <v>144</v>
      </c>
      <c r="E335" s="127" t="s">
        <v>736</v>
      </c>
      <c r="F335" s="128" t="s">
        <v>737</v>
      </c>
      <c r="G335" s="129" t="s">
        <v>178</v>
      </c>
      <c r="H335" s="130">
        <v>10</v>
      </c>
      <c r="I335" s="131"/>
      <c r="J335" s="132">
        <f>ROUND(I335*H335,2)</f>
        <v>0</v>
      </c>
      <c r="K335" s="128" t="s">
        <v>148</v>
      </c>
      <c r="L335" s="30"/>
      <c r="M335" s="133" t="s">
        <v>3</v>
      </c>
      <c r="N335" s="134" t="s">
        <v>47</v>
      </c>
      <c r="P335" s="135">
        <f>O335*H335</f>
        <v>0</v>
      </c>
      <c r="Q335" s="135">
        <v>2.1000000000000001E-4</v>
      </c>
      <c r="R335" s="135">
        <f>Q335*H335</f>
        <v>2.1000000000000003E-3</v>
      </c>
      <c r="S335" s="135">
        <v>0</v>
      </c>
      <c r="T335" s="136">
        <f>S335*H335</f>
        <v>0</v>
      </c>
      <c r="AR335" s="137" t="s">
        <v>228</v>
      </c>
      <c r="AT335" s="137" t="s">
        <v>144</v>
      </c>
      <c r="AU335" s="137" t="s">
        <v>86</v>
      </c>
      <c r="AY335" s="15" t="s">
        <v>141</v>
      </c>
      <c r="BE335" s="138">
        <f>IF(N335="základní",J335,0)</f>
        <v>0</v>
      </c>
      <c r="BF335" s="138">
        <f>IF(N335="snížená",J335,0)</f>
        <v>0</v>
      </c>
      <c r="BG335" s="138">
        <f>IF(N335="zákl. přenesená",J335,0)</f>
        <v>0</v>
      </c>
      <c r="BH335" s="138">
        <f>IF(N335="sníž. přenesená",J335,0)</f>
        <v>0</v>
      </c>
      <c r="BI335" s="138">
        <f>IF(N335="nulová",J335,0)</f>
        <v>0</v>
      </c>
      <c r="BJ335" s="15" t="s">
        <v>84</v>
      </c>
      <c r="BK335" s="138">
        <f>ROUND(I335*H335,2)</f>
        <v>0</v>
      </c>
      <c r="BL335" s="15" t="s">
        <v>228</v>
      </c>
      <c r="BM335" s="137" t="s">
        <v>1189</v>
      </c>
    </row>
    <row r="336" spans="2:65" s="1" customFormat="1">
      <c r="B336" s="30"/>
      <c r="D336" s="139" t="s">
        <v>151</v>
      </c>
      <c r="F336" s="140" t="s">
        <v>739</v>
      </c>
      <c r="I336" s="141"/>
      <c r="L336" s="30"/>
      <c r="M336" s="142"/>
      <c r="T336" s="51"/>
      <c r="AT336" s="15" t="s">
        <v>151</v>
      </c>
      <c r="AU336" s="15" t="s">
        <v>86</v>
      </c>
    </row>
    <row r="337" spans="2:65" s="1" customFormat="1" ht="24.2" customHeight="1">
      <c r="B337" s="125"/>
      <c r="C337" s="126" t="s">
        <v>740</v>
      </c>
      <c r="D337" s="126" t="s">
        <v>144</v>
      </c>
      <c r="E337" s="127" t="s">
        <v>741</v>
      </c>
      <c r="F337" s="128" t="s">
        <v>742</v>
      </c>
      <c r="G337" s="129" t="s">
        <v>147</v>
      </c>
      <c r="H337" s="130">
        <v>25</v>
      </c>
      <c r="I337" s="131"/>
      <c r="J337" s="132">
        <f>ROUND(I337*H337,2)</f>
        <v>0</v>
      </c>
      <c r="K337" s="128" t="s">
        <v>148</v>
      </c>
      <c r="L337" s="30"/>
      <c r="M337" s="133" t="s">
        <v>3</v>
      </c>
      <c r="N337" s="134" t="s">
        <v>47</v>
      </c>
      <c r="P337" s="135">
        <f>O337*H337</f>
        <v>0</v>
      </c>
      <c r="Q337" s="135">
        <v>1E-4</v>
      </c>
      <c r="R337" s="135">
        <f>Q337*H337</f>
        <v>2.5000000000000001E-3</v>
      </c>
      <c r="S337" s="135">
        <v>0</v>
      </c>
      <c r="T337" s="136">
        <f>S337*H337</f>
        <v>0</v>
      </c>
      <c r="AR337" s="137" t="s">
        <v>228</v>
      </c>
      <c r="AT337" s="137" t="s">
        <v>144</v>
      </c>
      <c r="AU337" s="137" t="s">
        <v>86</v>
      </c>
      <c r="AY337" s="15" t="s">
        <v>141</v>
      </c>
      <c r="BE337" s="138">
        <f>IF(N337="základní",J337,0)</f>
        <v>0</v>
      </c>
      <c r="BF337" s="138">
        <f>IF(N337="snížená",J337,0)</f>
        <v>0</v>
      </c>
      <c r="BG337" s="138">
        <f>IF(N337="zákl. přenesená",J337,0)</f>
        <v>0</v>
      </c>
      <c r="BH337" s="138">
        <f>IF(N337="sníž. přenesená",J337,0)</f>
        <v>0</v>
      </c>
      <c r="BI337" s="138">
        <f>IF(N337="nulová",J337,0)</f>
        <v>0</v>
      </c>
      <c r="BJ337" s="15" t="s">
        <v>84</v>
      </c>
      <c r="BK337" s="138">
        <f>ROUND(I337*H337,2)</f>
        <v>0</v>
      </c>
      <c r="BL337" s="15" t="s">
        <v>228</v>
      </c>
      <c r="BM337" s="137" t="s">
        <v>1190</v>
      </c>
    </row>
    <row r="338" spans="2:65" s="1" customFormat="1">
      <c r="B338" s="30"/>
      <c r="D338" s="139" t="s">
        <v>151</v>
      </c>
      <c r="F338" s="140" t="s">
        <v>744</v>
      </c>
      <c r="I338" s="141"/>
      <c r="L338" s="30"/>
      <c r="M338" s="142"/>
      <c r="T338" s="51"/>
      <c r="AT338" s="15" t="s">
        <v>151</v>
      </c>
      <c r="AU338" s="15" t="s">
        <v>86</v>
      </c>
    </row>
    <row r="339" spans="2:65" s="11" customFormat="1" ht="22.9" customHeight="1">
      <c r="B339" s="113"/>
      <c r="D339" s="114" t="s">
        <v>75</v>
      </c>
      <c r="E339" s="123" t="s">
        <v>745</v>
      </c>
      <c r="F339" s="123" t="s">
        <v>746</v>
      </c>
      <c r="I339" s="116"/>
      <c r="J339" s="124">
        <f>BK339</f>
        <v>0</v>
      </c>
      <c r="L339" s="113"/>
      <c r="M339" s="118"/>
      <c r="P339" s="119">
        <f>SUM(P340:P353)</f>
        <v>0</v>
      </c>
      <c r="R339" s="119">
        <f>SUM(R340:R353)</f>
        <v>3.33964E-2</v>
      </c>
      <c r="T339" s="120">
        <f>SUM(T340:T353)</f>
        <v>1.0054E-2</v>
      </c>
      <c r="AR339" s="114" t="s">
        <v>86</v>
      </c>
      <c r="AT339" s="121" t="s">
        <v>75</v>
      </c>
      <c r="AU339" s="121" t="s">
        <v>84</v>
      </c>
      <c r="AY339" s="114" t="s">
        <v>141</v>
      </c>
      <c r="BK339" s="122">
        <f>SUM(BK340:BK353)</f>
        <v>0</v>
      </c>
    </row>
    <row r="340" spans="2:65" s="1" customFormat="1" ht="16.5" customHeight="1">
      <c r="B340" s="125"/>
      <c r="C340" s="126" t="s">
        <v>747</v>
      </c>
      <c r="D340" s="126" t="s">
        <v>144</v>
      </c>
      <c r="E340" s="127" t="s">
        <v>748</v>
      </c>
      <c r="F340" s="128" t="s">
        <v>749</v>
      </c>
      <c r="G340" s="129" t="s">
        <v>147</v>
      </c>
      <c r="H340" s="130">
        <v>25</v>
      </c>
      <c r="I340" s="131"/>
      <c r="J340" s="132">
        <f>ROUND(I340*H340,2)</f>
        <v>0</v>
      </c>
      <c r="K340" s="128" t="s">
        <v>148</v>
      </c>
      <c r="L340" s="30"/>
      <c r="M340" s="133" t="s">
        <v>3</v>
      </c>
      <c r="N340" s="134" t="s">
        <v>47</v>
      </c>
      <c r="P340" s="135">
        <f>O340*H340</f>
        <v>0</v>
      </c>
      <c r="Q340" s="135">
        <v>1E-3</v>
      </c>
      <c r="R340" s="135">
        <f>Q340*H340</f>
        <v>2.5000000000000001E-2</v>
      </c>
      <c r="S340" s="135">
        <v>3.1E-4</v>
      </c>
      <c r="T340" s="136">
        <f>S340*H340</f>
        <v>7.7499999999999999E-3</v>
      </c>
      <c r="AR340" s="137" t="s">
        <v>228</v>
      </c>
      <c r="AT340" s="137" t="s">
        <v>144</v>
      </c>
      <c r="AU340" s="137" t="s">
        <v>86</v>
      </c>
      <c r="AY340" s="15" t="s">
        <v>141</v>
      </c>
      <c r="BE340" s="138">
        <f>IF(N340="základní",J340,0)</f>
        <v>0</v>
      </c>
      <c r="BF340" s="138">
        <f>IF(N340="snížená",J340,0)</f>
        <v>0</v>
      </c>
      <c r="BG340" s="138">
        <f>IF(N340="zákl. přenesená",J340,0)</f>
        <v>0</v>
      </c>
      <c r="BH340" s="138">
        <f>IF(N340="sníž. přenesená",J340,0)</f>
        <v>0</v>
      </c>
      <c r="BI340" s="138">
        <f>IF(N340="nulová",J340,0)</f>
        <v>0</v>
      </c>
      <c r="BJ340" s="15" t="s">
        <v>84</v>
      </c>
      <c r="BK340" s="138">
        <f>ROUND(I340*H340,2)</f>
        <v>0</v>
      </c>
      <c r="BL340" s="15" t="s">
        <v>228</v>
      </c>
      <c r="BM340" s="137" t="s">
        <v>1191</v>
      </c>
    </row>
    <row r="341" spans="2:65" s="1" customFormat="1">
      <c r="B341" s="30"/>
      <c r="D341" s="139" t="s">
        <v>151</v>
      </c>
      <c r="F341" s="140" t="s">
        <v>751</v>
      </c>
      <c r="I341" s="141"/>
      <c r="L341" s="30"/>
      <c r="M341" s="142"/>
      <c r="T341" s="51"/>
      <c r="AT341" s="15" t="s">
        <v>151</v>
      </c>
      <c r="AU341" s="15" t="s">
        <v>86</v>
      </c>
    </row>
    <row r="342" spans="2:65" s="1" customFormat="1" ht="16.5" customHeight="1">
      <c r="B342" s="125"/>
      <c r="C342" s="126" t="s">
        <v>752</v>
      </c>
      <c r="D342" s="126" t="s">
        <v>144</v>
      </c>
      <c r="E342" s="127" t="s">
        <v>753</v>
      </c>
      <c r="F342" s="128" t="s">
        <v>754</v>
      </c>
      <c r="G342" s="129" t="s">
        <v>147</v>
      </c>
      <c r="H342" s="130">
        <v>18.8</v>
      </c>
      <c r="I342" s="131"/>
      <c r="J342" s="132">
        <f>ROUND(I342*H342,2)</f>
        <v>0</v>
      </c>
      <c r="K342" s="128" t="s">
        <v>148</v>
      </c>
      <c r="L342" s="30"/>
      <c r="M342" s="133" t="s">
        <v>3</v>
      </c>
      <c r="N342" s="134" t="s">
        <v>47</v>
      </c>
      <c r="P342" s="135">
        <f>O342*H342</f>
        <v>0</v>
      </c>
      <c r="Q342" s="135">
        <v>0</v>
      </c>
      <c r="R342" s="135">
        <f>Q342*H342</f>
        <v>0</v>
      </c>
      <c r="S342" s="135">
        <v>3.0000000000000001E-5</v>
      </c>
      <c r="T342" s="136">
        <f>S342*H342</f>
        <v>5.6400000000000005E-4</v>
      </c>
      <c r="AR342" s="137" t="s">
        <v>228</v>
      </c>
      <c r="AT342" s="137" t="s">
        <v>144</v>
      </c>
      <c r="AU342" s="137" t="s">
        <v>86</v>
      </c>
      <c r="AY342" s="15" t="s">
        <v>141</v>
      </c>
      <c r="BE342" s="138">
        <f>IF(N342="základní",J342,0)</f>
        <v>0</v>
      </c>
      <c r="BF342" s="138">
        <f>IF(N342="snížená",J342,0)</f>
        <v>0</v>
      </c>
      <c r="BG342" s="138">
        <f>IF(N342="zákl. přenesená",J342,0)</f>
        <v>0</v>
      </c>
      <c r="BH342" s="138">
        <f>IF(N342="sníž. přenesená",J342,0)</f>
        <v>0</v>
      </c>
      <c r="BI342" s="138">
        <f>IF(N342="nulová",J342,0)</f>
        <v>0</v>
      </c>
      <c r="BJ342" s="15" t="s">
        <v>84</v>
      </c>
      <c r="BK342" s="138">
        <f>ROUND(I342*H342,2)</f>
        <v>0</v>
      </c>
      <c r="BL342" s="15" t="s">
        <v>228</v>
      </c>
      <c r="BM342" s="137" t="s">
        <v>1192</v>
      </c>
    </row>
    <row r="343" spans="2:65" s="1" customFormat="1">
      <c r="B343" s="30"/>
      <c r="D343" s="139" t="s">
        <v>151</v>
      </c>
      <c r="F343" s="140" t="s">
        <v>756</v>
      </c>
      <c r="I343" s="141"/>
      <c r="L343" s="30"/>
      <c r="M343" s="142"/>
      <c r="T343" s="51"/>
      <c r="AT343" s="15" t="s">
        <v>151</v>
      </c>
      <c r="AU343" s="15" t="s">
        <v>86</v>
      </c>
    </row>
    <row r="344" spans="2:65" s="1" customFormat="1" ht="16.5" customHeight="1">
      <c r="B344" s="125"/>
      <c r="C344" s="143" t="s">
        <v>757</v>
      </c>
      <c r="D344" s="143" t="s">
        <v>182</v>
      </c>
      <c r="E344" s="144" t="s">
        <v>758</v>
      </c>
      <c r="F344" s="145" t="s">
        <v>759</v>
      </c>
      <c r="G344" s="146" t="s">
        <v>147</v>
      </c>
      <c r="H344" s="147">
        <v>19.739999999999998</v>
      </c>
      <c r="I344" s="148"/>
      <c r="J344" s="149">
        <f>ROUND(I344*H344,2)</f>
        <v>0</v>
      </c>
      <c r="K344" s="145" t="s">
        <v>148</v>
      </c>
      <c r="L344" s="150"/>
      <c r="M344" s="151" t="s">
        <v>3</v>
      </c>
      <c r="N344" s="152" t="s">
        <v>47</v>
      </c>
      <c r="P344" s="135">
        <f>O344*H344</f>
        <v>0</v>
      </c>
      <c r="Q344" s="135">
        <v>1.0000000000000001E-5</v>
      </c>
      <c r="R344" s="135">
        <f>Q344*H344</f>
        <v>1.974E-4</v>
      </c>
      <c r="S344" s="135">
        <v>0</v>
      </c>
      <c r="T344" s="136">
        <f>S344*H344</f>
        <v>0</v>
      </c>
      <c r="AR344" s="137" t="s">
        <v>311</v>
      </c>
      <c r="AT344" s="137" t="s">
        <v>182</v>
      </c>
      <c r="AU344" s="137" t="s">
        <v>86</v>
      </c>
      <c r="AY344" s="15" t="s">
        <v>141</v>
      </c>
      <c r="BE344" s="138">
        <f>IF(N344="základní",J344,0)</f>
        <v>0</v>
      </c>
      <c r="BF344" s="138">
        <f>IF(N344="snížená",J344,0)</f>
        <v>0</v>
      </c>
      <c r="BG344" s="138">
        <f>IF(N344="zákl. přenesená",J344,0)</f>
        <v>0</v>
      </c>
      <c r="BH344" s="138">
        <f>IF(N344="sníž. přenesená",J344,0)</f>
        <v>0</v>
      </c>
      <c r="BI344" s="138">
        <f>IF(N344="nulová",J344,0)</f>
        <v>0</v>
      </c>
      <c r="BJ344" s="15" t="s">
        <v>84</v>
      </c>
      <c r="BK344" s="138">
        <f>ROUND(I344*H344,2)</f>
        <v>0</v>
      </c>
      <c r="BL344" s="15" t="s">
        <v>228</v>
      </c>
      <c r="BM344" s="137" t="s">
        <v>1193</v>
      </c>
    </row>
    <row r="345" spans="2:65" s="12" customFormat="1">
      <c r="B345" s="153"/>
      <c r="D345" s="154" t="s">
        <v>456</v>
      </c>
      <c r="F345" s="155" t="s">
        <v>1194</v>
      </c>
      <c r="H345" s="156">
        <v>19.739999999999998</v>
      </c>
      <c r="I345" s="157"/>
      <c r="L345" s="153"/>
      <c r="M345" s="158"/>
      <c r="T345" s="159"/>
      <c r="AT345" s="160" t="s">
        <v>456</v>
      </c>
      <c r="AU345" s="160" t="s">
        <v>86</v>
      </c>
      <c r="AV345" s="12" t="s">
        <v>86</v>
      </c>
      <c r="AW345" s="12" t="s">
        <v>4</v>
      </c>
      <c r="AX345" s="12" t="s">
        <v>84</v>
      </c>
      <c r="AY345" s="160" t="s">
        <v>141</v>
      </c>
    </row>
    <row r="346" spans="2:65" s="1" customFormat="1" ht="24.2" customHeight="1">
      <c r="B346" s="125"/>
      <c r="C346" s="126" t="s">
        <v>762</v>
      </c>
      <c r="D346" s="126" t="s">
        <v>144</v>
      </c>
      <c r="E346" s="127" t="s">
        <v>763</v>
      </c>
      <c r="F346" s="128" t="s">
        <v>764</v>
      </c>
      <c r="G346" s="129" t="s">
        <v>147</v>
      </c>
      <c r="H346" s="130">
        <v>58</v>
      </c>
      <c r="I346" s="131"/>
      <c r="J346" s="132">
        <f>ROUND(I346*H346,2)</f>
        <v>0</v>
      </c>
      <c r="K346" s="128" t="s">
        <v>148</v>
      </c>
      <c r="L346" s="30"/>
      <c r="M346" s="133" t="s">
        <v>3</v>
      </c>
      <c r="N346" s="134" t="s">
        <v>47</v>
      </c>
      <c r="P346" s="135">
        <f>O346*H346</f>
        <v>0</v>
      </c>
      <c r="Q346" s="135">
        <v>0</v>
      </c>
      <c r="R346" s="135">
        <f>Q346*H346</f>
        <v>0</v>
      </c>
      <c r="S346" s="135">
        <v>3.0000000000000001E-5</v>
      </c>
      <c r="T346" s="136">
        <f>S346*H346</f>
        <v>1.74E-3</v>
      </c>
      <c r="AR346" s="137" t="s">
        <v>228</v>
      </c>
      <c r="AT346" s="137" t="s">
        <v>144</v>
      </c>
      <c r="AU346" s="137" t="s">
        <v>86</v>
      </c>
      <c r="AY346" s="15" t="s">
        <v>141</v>
      </c>
      <c r="BE346" s="138">
        <f>IF(N346="základní",J346,0)</f>
        <v>0</v>
      </c>
      <c r="BF346" s="138">
        <f>IF(N346="snížená",J346,0)</f>
        <v>0</v>
      </c>
      <c r="BG346" s="138">
        <f>IF(N346="zákl. přenesená",J346,0)</f>
        <v>0</v>
      </c>
      <c r="BH346" s="138">
        <f>IF(N346="sníž. přenesená",J346,0)</f>
        <v>0</v>
      </c>
      <c r="BI346" s="138">
        <f>IF(N346="nulová",J346,0)</f>
        <v>0</v>
      </c>
      <c r="BJ346" s="15" t="s">
        <v>84</v>
      </c>
      <c r="BK346" s="138">
        <f>ROUND(I346*H346,2)</f>
        <v>0</v>
      </c>
      <c r="BL346" s="15" t="s">
        <v>228</v>
      </c>
      <c r="BM346" s="137" t="s">
        <v>1195</v>
      </c>
    </row>
    <row r="347" spans="2:65" s="1" customFormat="1">
      <c r="B347" s="30"/>
      <c r="D347" s="139" t="s">
        <v>151</v>
      </c>
      <c r="F347" s="140" t="s">
        <v>766</v>
      </c>
      <c r="I347" s="141"/>
      <c r="L347" s="30"/>
      <c r="M347" s="142"/>
      <c r="T347" s="51"/>
      <c r="AT347" s="15" t="s">
        <v>151</v>
      </c>
      <c r="AU347" s="15" t="s">
        <v>86</v>
      </c>
    </row>
    <row r="348" spans="2:65" s="1" customFormat="1" ht="16.5" customHeight="1">
      <c r="B348" s="125"/>
      <c r="C348" s="143" t="s">
        <v>311</v>
      </c>
      <c r="D348" s="143" t="s">
        <v>182</v>
      </c>
      <c r="E348" s="144" t="s">
        <v>758</v>
      </c>
      <c r="F348" s="145" t="s">
        <v>759</v>
      </c>
      <c r="G348" s="146" t="s">
        <v>147</v>
      </c>
      <c r="H348" s="147">
        <v>60.9</v>
      </c>
      <c r="I348" s="148"/>
      <c r="J348" s="149">
        <f>ROUND(I348*H348,2)</f>
        <v>0</v>
      </c>
      <c r="K348" s="145" t="s">
        <v>148</v>
      </c>
      <c r="L348" s="150"/>
      <c r="M348" s="151" t="s">
        <v>3</v>
      </c>
      <c r="N348" s="152" t="s">
        <v>47</v>
      </c>
      <c r="P348" s="135">
        <f>O348*H348</f>
        <v>0</v>
      </c>
      <c r="Q348" s="135">
        <v>1.0000000000000001E-5</v>
      </c>
      <c r="R348" s="135">
        <f>Q348*H348</f>
        <v>6.0900000000000006E-4</v>
      </c>
      <c r="S348" s="135">
        <v>0</v>
      </c>
      <c r="T348" s="136">
        <f>S348*H348</f>
        <v>0</v>
      </c>
      <c r="AR348" s="137" t="s">
        <v>311</v>
      </c>
      <c r="AT348" s="137" t="s">
        <v>182</v>
      </c>
      <c r="AU348" s="137" t="s">
        <v>86</v>
      </c>
      <c r="AY348" s="15" t="s">
        <v>141</v>
      </c>
      <c r="BE348" s="138">
        <f>IF(N348="základní",J348,0)</f>
        <v>0</v>
      </c>
      <c r="BF348" s="138">
        <f>IF(N348="snížená",J348,0)</f>
        <v>0</v>
      </c>
      <c r="BG348" s="138">
        <f>IF(N348="zákl. přenesená",J348,0)</f>
        <v>0</v>
      </c>
      <c r="BH348" s="138">
        <f>IF(N348="sníž. přenesená",J348,0)</f>
        <v>0</v>
      </c>
      <c r="BI348" s="138">
        <f>IF(N348="nulová",J348,0)</f>
        <v>0</v>
      </c>
      <c r="BJ348" s="15" t="s">
        <v>84</v>
      </c>
      <c r="BK348" s="138">
        <f>ROUND(I348*H348,2)</f>
        <v>0</v>
      </c>
      <c r="BL348" s="15" t="s">
        <v>228</v>
      </c>
      <c r="BM348" s="137" t="s">
        <v>1196</v>
      </c>
    </row>
    <row r="349" spans="2:65" s="12" customFormat="1">
      <c r="B349" s="153"/>
      <c r="D349" s="154" t="s">
        <v>456</v>
      </c>
      <c r="F349" s="155" t="s">
        <v>1197</v>
      </c>
      <c r="H349" s="156">
        <v>60.9</v>
      </c>
      <c r="I349" s="157"/>
      <c r="L349" s="153"/>
      <c r="M349" s="158"/>
      <c r="T349" s="159"/>
      <c r="AT349" s="160" t="s">
        <v>456</v>
      </c>
      <c r="AU349" s="160" t="s">
        <v>86</v>
      </c>
      <c r="AV349" s="12" t="s">
        <v>86</v>
      </c>
      <c r="AW349" s="12" t="s">
        <v>4</v>
      </c>
      <c r="AX349" s="12" t="s">
        <v>84</v>
      </c>
      <c r="AY349" s="160" t="s">
        <v>141</v>
      </c>
    </row>
    <row r="350" spans="2:65" s="1" customFormat="1" ht="16.5" customHeight="1">
      <c r="B350" s="125"/>
      <c r="C350" s="126" t="s">
        <v>769</v>
      </c>
      <c r="D350" s="126" t="s">
        <v>144</v>
      </c>
      <c r="E350" s="127" t="s">
        <v>770</v>
      </c>
      <c r="F350" s="128" t="s">
        <v>771</v>
      </c>
      <c r="G350" s="129" t="s">
        <v>147</v>
      </c>
      <c r="H350" s="130">
        <v>25</v>
      </c>
      <c r="I350" s="131"/>
      <c r="J350" s="132">
        <f>ROUND(I350*H350,2)</f>
        <v>0</v>
      </c>
      <c r="K350" s="128" t="s">
        <v>148</v>
      </c>
      <c r="L350" s="30"/>
      <c r="M350" s="133" t="s">
        <v>3</v>
      </c>
      <c r="N350" s="134" t="s">
        <v>47</v>
      </c>
      <c r="P350" s="135">
        <f>O350*H350</f>
        <v>0</v>
      </c>
      <c r="Q350" s="135">
        <v>2.0000000000000001E-4</v>
      </c>
      <c r="R350" s="135">
        <f>Q350*H350</f>
        <v>5.0000000000000001E-3</v>
      </c>
      <c r="S350" s="135">
        <v>0</v>
      </c>
      <c r="T350" s="136">
        <f>S350*H350</f>
        <v>0</v>
      </c>
      <c r="AR350" s="137" t="s">
        <v>228</v>
      </c>
      <c r="AT350" s="137" t="s">
        <v>144</v>
      </c>
      <c r="AU350" s="137" t="s">
        <v>86</v>
      </c>
      <c r="AY350" s="15" t="s">
        <v>141</v>
      </c>
      <c r="BE350" s="138">
        <f>IF(N350="základní",J350,0)</f>
        <v>0</v>
      </c>
      <c r="BF350" s="138">
        <f>IF(N350="snížená",J350,0)</f>
        <v>0</v>
      </c>
      <c r="BG350" s="138">
        <f>IF(N350="zákl. přenesená",J350,0)</f>
        <v>0</v>
      </c>
      <c r="BH350" s="138">
        <f>IF(N350="sníž. přenesená",J350,0)</f>
        <v>0</v>
      </c>
      <c r="BI350" s="138">
        <f>IF(N350="nulová",J350,0)</f>
        <v>0</v>
      </c>
      <c r="BJ350" s="15" t="s">
        <v>84</v>
      </c>
      <c r="BK350" s="138">
        <f>ROUND(I350*H350,2)</f>
        <v>0</v>
      </c>
      <c r="BL350" s="15" t="s">
        <v>228</v>
      </c>
      <c r="BM350" s="137" t="s">
        <v>1198</v>
      </c>
    </row>
    <row r="351" spans="2:65" s="1" customFormat="1">
      <c r="B351" s="30"/>
      <c r="D351" s="139" t="s">
        <v>151</v>
      </c>
      <c r="F351" s="140" t="s">
        <v>773</v>
      </c>
      <c r="I351" s="141"/>
      <c r="L351" s="30"/>
      <c r="M351" s="142"/>
      <c r="T351" s="51"/>
      <c r="AT351" s="15" t="s">
        <v>151</v>
      </c>
      <c r="AU351" s="15" t="s">
        <v>86</v>
      </c>
    </row>
    <row r="352" spans="2:65" s="1" customFormat="1" ht="24.2" customHeight="1">
      <c r="B352" s="125"/>
      <c r="C352" s="126" t="s">
        <v>774</v>
      </c>
      <c r="D352" s="126" t="s">
        <v>144</v>
      </c>
      <c r="E352" s="127" t="s">
        <v>775</v>
      </c>
      <c r="F352" s="128" t="s">
        <v>776</v>
      </c>
      <c r="G352" s="129" t="s">
        <v>147</v>
      </c>
      <c r="H352" s="130">
        <v>18.5</v>
      </c>
      <c r="I352" s="131"/>
      <c r="J352" s="132">
        <f>ROUND(I352*H352,2)</f>
        <v>0</v>
      </c>
      <c r="K352" s="128" t="s">
        <v>148</v>
      </c>
      <c r="L352" s="30"/>
      <c r="M352" s="133" t="s">
        <v>3</v>
      </c>
      <c r="N352" s="134" t="s">
        <v>47</v>
      </c>
      <c r="P352" s="135">
        <f>O352*H352</f>
        <v>0</v>
      </c>
      <c r="Q352" s="135">
        <v>1.3999999999999999E-4</v>
      </c>
      <c r="R352" s="135">
        <f>Q352*H352</f>
        <v>2.5899999999999999E-3</v>
      </c>
      <c r="S352" s="135">
        <v>0</v>
      </c>
      <c r="T352" s="136">
        <f>S352*H352</f>
        <v>0</v>
      </c>
      <c r="AR352" s="137" t="s">
        <v>228</v>
      </c>
      <c r="AT352" s="137" t="s">
        <v>144</v>
      </c>
      <c r="AU352" s="137" t="s">
        <v>86</v>
      </c>
      <c r="AY352" s="15" t="s">
        <v>141</v>
      </c>
      <c r="BE352" s="138">
        <f>IF(N352="základní",J352,0)</f>
        <v>0</v>
      </c>
      <c r="BF352" s="138">
        <f>IF(N352="snížená",J352,0)</f>
        <v>0</v>
      </c>
      <c r="BG352" s="138">
        <f>IF(N352="zákl. přenesená",J352,0)</f>
        <v>0</v>
      </c>
      <c r="BH352" s="138">
        <f>IF(N352="sníž. přenesená",J352,0)</f>
        <v>0</v>
      </c>
      <c r="BI352" s="138">
        <f>IF(N352="nulová",J352,0)</f>
        <v>0</v>
      </c>
      <c r="BJ352" s="15" t="s">
        <v>84</v>
      </c>
      <c r="BK352" s="138">
        <f>ROUND(I352*H352,2)</f>
        <v>0</v>
      </c>
      <c r="BL352" s="15" t="s">
        <v>228</v>
      </c>
      <c r="BM352" s="137" t="s">
        <v>1199</v>
      </c>
    </row>
    <row r="353" spans="2:65" s="1" customFormat="1">
      <c r="B353" s="30"/>
      <c r="D353" s="139" t="s">
        <v>151</v>
      </c>
      <c r="F353" s="140" t="s">
        <v>778</v>
      </c>
      <c r="I353" s="141"/>
      <c r="L353" s="30"/>
      <c r="M353" s="142"/>
      <c r="T353" s="51"/>
      <c r="AT353" s="15" t="s">
        <v>151</v>
      </c>
      <c r="AU353" s="15" t="s">
        <v>86</v>
      </c>
    </row>
    <row r="354" spans="2:65" s="11" customFormat="1" ht="25.9" customHeight="1">
      <c r="B354" s="113"/>
      <c r="D354" s="114" t="s">
        <v>75</v>
      </c>
      <c r="E354" s="115" t="s">
        <v>796</v>
      </c>
      <c r="F354" s="115" t="s">
        <v>797</v>
      </c>
      <c r="I354" s="116"/>
      <c r="J354" s="117">
        <f>BK354</f>
        <v>0</v>
      </c>
      <c r="L354" s="113"/>
      <c r="M354" s="118"/>
      <c r="P354" s="119">
        <f>P355+P356+P357</f>
        <v>0</v>
      </c>
      <c r="R354" s="119">
        <f>R355+R356+R357</f>
        <v>8.0239999999999978E-2</v>
      </c>
      <c r="T354" s="120">
        <f>T355+T356+T357</f>
        <v>0.28736</v>
      </c>
      <c r="AR354" s="114" t="s">
        <v>149</v>
      </c>
      <c r="AT354" s="121" t="s">
        <v>75</v>
      </c>
      <c r="AU354" s="121" t="s">
        <v>76</v>
      </c>
      <c r="AY354" s="114" t="s">
        <v>141</v>
      </c>
      <c r="BK354" s="122">
        <f>BK355+BK356+BK357</f>
        <v>0</v>
      </c>
    </row>
    <row r="355" spans="2:65" s="1" customFormat="1" ht="21.75" customHeight="1">
      <c r="B355" s="125"/>
      <c r="C355" s="126" t="s">
        <v>798</v>
      </c>
      <c r="D355" s="126" t="s">
        <v>144</v>
      </c>
      <c r="E355" s="127" t="s">
        <v>799</v>
      </c>
      <c r="F355" s="128" t="s">
        <v>800</v>
      </c>
      <c r="G355" s="129" t="s">
        <v>801</v>
      </c>
      <c r="H355" s="130">
        <v>30</v>
      </c>
      <c r="I355" s="131"/>
      <c r="J355" s="132">
        <f>ROUND(I355*H355,2)</f>
        <v>0</v>
      </c>
      <c r="K355" s="128" t="s">
        <v>148</v>
      </c>
      <c r="L355" s="30"/>
      <c r="M355" s="133" t="s">
        <v>3</v>
      </c>
      <c r="N355" s="134" t="s">
        <v>47</v>
      </c>
      <c r="P355" s="135">
        <f>O355*H355</f>
        <v>0</v>
      </c>
      <c r="Q355" s="135">
        <v>0</v>
      </c>
      <c r="R355" s="135">
        <f>Q355*H355</f>
        <v>0</v>
      </c>
      <c r="S355" s="135">
        <v>0</v>
      </c>
      <c r="T355" s="136">
        <f>S355*H355</f>
        <v>0</v>
      </c>
      <c r="AR355" s="137" t="s">
        <v>802</v>
      </c>
      <c r="AT355" s="137" t="s">
        <v>144</v>
      </c>
      <c r="AU355" s="137" t="s">
        <v>84</v>
      </c>
      <c r="AY355" s="15" t="s">
        <v>141</v>
      </c>
      <c r="BE355" s="138">
        <f>IF(N355="základní",J355,0)</f>
        <v>0</v>
      </c>
      <c r="BF355" s="138">
        <f>IF(N355="snížená",J355,0)</f>
        <v>0</v>
      </c>
      <c r="BG355" s="138">
        <f>IF(N355="zákl. přenesená",J355,0)</f>
        <v>0</v>
      </c>
      <c r="BH355" s="138">
        <f>IF(N355="sníž. přenesená",J355,0)</f>
        <v>0</v>
      </c>
      <c r="BI355" s="138">
        <f>IF(N355="nulová",J355,0)</f>
        <v>0</v>
      </c>
      <c r="BJ355" s="15" t="s">
        <v>84</v>
      </c>
      <c r="BK355" s="138">
        <f>ROUND(I355*H355,2)</f>
        <v>0</v>
      </c>
      <c r="BL355" s="15" t="s">
        <v>802</v>
      </c>
      <c r="BM355" s="137" t="s">
        <v>1200</v>
      </c>
    </row>
    <row r="356" spans="2:65" s="1" customFormat="1">
      <c r="B356" s="30"/>
      <c r="D356" s="139" t="s">
        <v>151</v>
      </c>
      <c r="F356" s="140" t="s">
        <v>804</v>
      </c>
      <c r="I356" s="141"/>
      <c r="L356" s="30"/>
      <c r="M356" s="142"/>
      <c r="T356" s="51"/>
      <c r="AT356" s="15" t="s">
        <v>151</v>
      </c>
      <c r="AU356" s="15" t="s">
        <v>84</v>
      </c>
    </row>
    <row r="357" spans="2:65" s="11" customFormat="1" ht="22.9" customHeight="1">
      <c r="B357" s="113"/>
      <c r="D357" s="114" t="s">
        <v>75</v>
      </c>
      <c r="E357" s="123" t="s">
        <v>805</v>
      </c>
      <c r="F357" s="123" t="s">
        <v>806</v>
      </c>
      <c r="I357" s="116"/>
      <c r="J357" s="124">
        <f>BK357</f>
        <v>0</v>
      </c>
      <c r="L357" s="113"/>
      <c r="M357" s="118"/>
      <c r="P357" s="119">
        <f>SUM(P358:P379)</f>
        <v>0</v>
      </c>
      <c r="R357" s="119">
        <f>SUM(R358:R379)</f>
        <v>8.0239999999999978E-2</v>
      </c>
      <c r="T357" s="120">
        <f>SUM(T358:T379)</f>
        <v>0.28736</v>
      </c>
      <c r="AR357" s="114" t="s">
        <v>86</v>
      </c>
      <c r="AT357" s="121" t="s">
        <v>75</v>
      </c>
      <c r="AU357" s="121" t="s">
        <v>84</v>
      </c>
      <c r="AY357" s="114" t="s">
        <v>141</v>
      </c>
      <c r="BK357" s="122">
        <f>SUM(BK358:BK379)</f>
        <v>0</v>
      </c>
    </row>
    <row r="358" spans="2:65" s="1" customFormat="1" ht="16.5" customHeight="1">
      <c r="B358" s="125"/>
      <c r="C358" s="126" t="s">
        <v>807</v>
      </c>
      <c r="D358" s="126" t="s">
        <v>144</v>
      </c>
      <c r="E358" s="127" t="s">
        <v>808</v>
      </c>
      <c r="F358" s="128" t="s">
        <v>809</v>
      </c>
      <c r="G358" s="129" t="s">
        <v>263</v>
      </c>
      <c r="H358" s="130">
        <v>8</v>
      </c>
      <c r="I358" s="131"/>
      <c r="J358" s="132">
        <f>ROUND(I358*H358,2)</f>
        <v>0</v>
      </c>
      <c r="K358" s="128" t="s">
        <v>148</v>
      </c>
      <c r="L358" s="30"/>
      <c r="M358" s="133" t="s">
        <v>3</v>
      </c>
      <c r="N358" s="134" t="s">
        <v>47</v>
      </c>
      <c r="P358" s="135">
        <f>O358*H358</f>
        <v>0</v>
      </c>
      <c r="Q358" s="135">
        <v>0</v>
      </c>
      <c r="R358" s="135">
        <f>Q358*H358</f>
        <v>0</v>
      </c>
      <c r="S358" s="135">
        <v>3.5920000000000001E-2</v>
      </c>
      <c r="T358" s="136">
        <f>S358*H358</f>
        <v>0.28736</v>
      </c>
      <c r="AR358" s="137" t="s">
        <v>228</v>
      </c>
      <c r="AT358" s="137" t="s">
        <v>144</v>
      </c>
      <c r="AU358" s="137" t="s">
        <v>86</v>
      </c>
      <c r="AY358" s="15" t="s">
        <v>141</v>
      </c>
      <c r="BE358" s="138">
        <f>IF(N358="základní",J358,0)</f>
        <v>0</v>
      </c>
      <c r="BF358" s="138">
        <f>IF(N358="snížená",J358,0)</f>
        <v>0</v>
      </c>
      <c r="BG358" s="138">
        <f>IF(N358="zákl. přenesená",J358,0)</f>
        <v>0</v>
      </c>
      <c r="BH358" s="138">
        <f>IF(N358="sníž. přenesená",J358,0)</f>
        <v>0</v>
      </c>
      <c r="BI358" s="138">
        <f>IF(N358="nulová",J358,0)</f>
        <v>0</v>
      </c>
      <c r="BJ358" s="15" t="s">
        <v>84</v>
      </c>
      <c r="BK358" s="138">
        <f>ROUND(I358*H358,2)</f>
        <v>0</v>
      </c>
      <c r="BL358" s="15" t="s">
        <v>228</v>
      </c>
      <c r="BM358" s="137" t="s">
        <v>1201</v>
      </c>
    </row>
    <row r="359" spans="2:65" s="1" customFormat="1">
      <c r="B359" s="30"/>
      <c r="D359" s="139" t="s">
        <v>151</v>
      </c>
      <c r="F359" s="140" t="s">
        <v>811</v>
      </c>
      <c r="I359" s="141"/>
      <c r="L359" s="30"/>
      <c r="M359" s="142"/>
      <c r="T359" s="51"/>
      <c r="AT359" s="15" t="s">
        <v>151</v>
      </c>
      <c r="AU359" s="15" t="s">
        <v>86</v>
      </c>
    </row>
    <row r="360" spans="2:65" s="1" customFormat="1" ht="21.75" customHeight="1">
      <c r="B360" s="125"/>
      <c r="C360" s="126" t="s">
        <v>812</v>
      </c>
      <c r="D360" s="126" t="s">
        <v>144</v>
      </c>
      <c r="E360" s="127" t="s">
        <v>813</v>
      </c>
      <c r="F360" s="128" t="s">
        <v>814</v>
      </c>
      <c r="G360" s="129" t="s">
        <v>263</v>
      </c>
      <c r="H360" s="130">
        <v>8</v>
      </c>
      <c r="I360" s="131"/>
      <c r="J360" s="132">
        <f>ROUND(I360*H360,2)</f>
        <v>0</v>
      </c>
      <c r="K360" s="128" t="s">
        <v>148</v>
      </c>
      <c r="L360" s="30"/>
      <c r="M360" s="133" t="s">
        <v>3</v>
      </c>
      <c r="N360" s="134" t="s">
        <v>47</v>
      </c>
      <c r="P360" s="135">
        <f>O360*H360</f>
        <v>0</v>
      </c>
      <c r="Q360" s="135">
        <v>2.5500000000000002E-3</v>
      </c>
      <c r="R360" s="135">
        <f>Q360*H360</f>
        <v>2.0400000000000001E-2</v>
      </c>
      <c r="S360" s="135">
        <v>0</v>
      </c>
      <c r="T360" s="136">
        <f>S360*H360</f>
        <v>0</v>
      </c>
      <c r="AR360" s="137" t="s">
        <v>228</v>
      </c>
      <c r="AT360" s="137" t="s">
        <v>144</v>
      </c>
      <c r="AU360" s="137" t="s">
        <v>86</v>
      </c>
      <c r="AY360" s="15" t="s">
        <v>141</v>
      </c>
      <c r="BE360" s="138">
        <f>IF(N360="základní",J360,0)</f>
        <v>0</v>
      </c>
      <c r="BF360" s="138">
        <f>IF(N360="snížená",J360,0)</f>
        <v>0</v>
      </c>
      <c r="BG360" s="138">
        <f>IF(N360="zákl. přenesená",J360,0)</f>
        <v>0</v>
      </c>
      <c r="BH360" s="138">
        <f>IF(N360="sníž. přenesená",J360,0)</f>
        <v>0</v>
      </c>
      <c r="BI360" s="138">
        <f>IF(N360="nulová",J360,0)</f>
        <v>0</v>
      </c>
      <c r="BJ360" s="15" t="s">
        <v>84</v>
      </c>
      <c r="BK360" s="138">
        <f>ROUND(I360*H360,2)</f>
        <v>0</v>
      </c>
      <c r="BL360" s="15" t="s">
        <v>228</v>
      </c>
      <c r="BM360" s="137" t="s">
        <v>1202</v>
      </c>
    </row>
    <row r="361" spans="2:65" s="1" customFormat="1">
      <c r="B361" s="30"/>
      <c r="D361" s="139" t="s">
        <v>151</v>
      </c>
      <c r="F361" s="140" t="s">
        <v>816</v>
      </c>
      <c r="I361" s="141"/>
      <c r="L361" s="30"/>
      <c r="M361" s="142"/>
      <c r="T361" s="51"/>
      <c r="AT361" s="15" t="s">
        <v>151</v>
      </c>
      <c r="AU361" s="15" t="s">
        <v>86</v>
      </c>
    </row>
    <row r="362" spans="2:65" s="1" customFormat="1" ht="24.2" customHeight="1">
      <c r="B362" s="125"/>
      <c r="C362" s="126" t="s">
        <v>817</v>
      </c>
      <c r="D362" s="126" t="s">
        <v>144</v>
      </c>
      <c r="E362" s="127" t="s">
        <v>818</v>
      </c>
      <c r="F362" s="128" t="s">
        <v>819</v>
      </c>
      <c r="G362" s="129" t="s">
        <v>178</v>
      </c>
      <c r="H362" s="130">
        <v>8</v>
      </c>
      <c r="I362" s="131"/>
      <c r="J362" s="132">
        <f>ROUND(I362*H362,2)</f>
        <v>0</v>
      </c>
      <c r="K362" s="128" t="s">
        <v>148</v>
      </c>
      <c r="L362" s="30"/>
      <c r="M362" s="133" t="s">
        <v>3</v>
      </c>
      <c r="N362" s="134" t="s">
        <v>47</v>
      </c>
      <c r="P362" s="135">
        <f>O362*H362</f>
        <v>0</v>
      </c>
      <c r="Q362" s="135">
        <v>1.6100000000000001E-3</v>
      </c>
      <c r="R362" s="135">
        <f>Q362*H362</f>
        <v>1.2880000000000001E-2</v>
      </c>
      <c r="S362" s="135">
        <v>0</v>
      </c>
      <c r="T362" s="136">
        <f>S362*H362</f>
        <v>0</v>
      </c>
      <c r="AR362" s="137" t="s">
        <v>228</v>
      </c>
      <c r="AT362" s="137" t="s">
        <v>144</v>
      </c>
      <c r="AU362" s="137" t="s">
        <v>86</v>
      </c>
      <c r="AY362" s="15" t="s">
        <v>141</v>
      </c>
      <c r="BE362" s="138">
        <f>IF(N362="základní",J362,0)</f>
        <v>0</v>
      </c>
      <c r="BF362" s="138">
        <f>IF(N362="snížená",J362,0)</f>
        <v>0</v>
      </c>
      <c r="BG362" s="138">
        <f>IF(N362="zákl. přenesená",J362,0)</f>
        <v>0</v>
      </c>
      <c r="BH362" s="138">
        <f>IF(N362="sníž. přenesená",J362,0)</f>
        <v>0</v>
      </c>
      <c r="BI362" s="138">
        <f>IF(N362="nulová",J362,0)</f>
        <v>0</v>
      </c>
      <c r="BJ362" s="15" t="s">
        <v>84</v>
      </c>
      <c r="BK362" s="138">
        <f>ROUND(I362*H362,2)</f>
        <v>0</v>
      </c>
      <c r="BL362" s="15" t="s">
        <v>228</v>
      </c>
      <c r="BM362" s="137" t="s">
        <v>1203</v>
      </c>
    </row>
    <row r="363" spans="2:65" s="1" customFormat="1">
      <c r="B363" s="30"/>
      <c r="D363" s="139" t="s">
        <v>151</v>
      </c>
      <c r="F363" s="140" t="s">
        <v>821</v>
      </c>
      <c r="I363" s="141"/>
      <c r="L363" s="30"/>
      <c r="M363" s="142"/>
      <c r="T363" s="51"/>
      <c r="AT363" s="15" t="s">
        <v>151</v>
      </c>
      <c r="AU363" s="15" t="s">
        <v>86</v>
      </c>
    </row>
    <row r="364" spans="2:65" s="1" customFormat="1" ht="24.2" customHeight="1">
      <c r="B364" s="125"/>
      <c r="C364" s="126" t="s">
        <v>822</v>
      </c>
      <c r="D364" s="126" t="s">
        <v>144</v>
      </c>
      <c r="E364" s="127" t="s">
        <v>823</v>
      </c>
      <c r="F364" s="128" t="s">
        <v>824</v>
      </c>
      <c r="G364" s="129" t="s">
        <v>178</v>
      </c>
      <c r="H364" s="130">
        <v>8</v>
      </c>
      <c r="I364" s="131"/>
      <c r="J364" s="132">
        <f>ROUND(I364*H364,2)</f>
        <v>0</v>
      </c>
      <c r="K364" s="128" t="s">
        <v>148</v>
      </c>
      <c r="L364" s="30"/>
      <c r="M364" s="133" t="s">
        <v>3</v>
      </c>
      <c r="N364" s="134" t="s">
        <v>47</v>
      </c>
      <c r="P364" s="135">
        <f>O364*H364</f>
        <v>0</v>
      </c>
      <c r="Q364" s="135">
        <v>2.0600000000000002E-3</v>
      </c>
      <c r="R364" s="135">
        <f>Q364*H364</f>
        <v>1.6480000000000002E-2</v>
      </c>
      <c r="S364" s="135">
        <v>0</v>
      </c>
      <c r="T364" s="136">
        <f>S364*H364</f>
        <v>0</v>
      </c>
      <c r="AR364" s="137" t="s">
        <v>228</v>
      </c>
      <c r="AT364" s="137" t="s">
        <v>144</v>
      </c>
      <c r="AU364" s="137" t="s">
        <v>86</v>
      </c>
      <c r="AY364" s="15" t="s">
        <v>141</v>
      </c>
      <c r="BE364" s="138">
        <f>IF(N364="základní",J364,0)</f>
        <v>0</v>
      </c>
      <c r="BF364" s="138">
        <f>IF(N364="snížená",J364,0)</f>
        <v>0</v>
      </c>
      <c r="BG364" s="138">
        <f>IF(N364="zákl. přenesená",J364,0)</f>
        <v>0</v>
      </c>
      <c r="BH364" s="138">
        <f>IF(N364="sníž. přenesená",J364,0)</f>
        <v>0</v>
      </c>
      <c r="BI364" s="138">
        <f>IF(N364="nulová",J364,0)</f>
        <v>0</v>
      </c>
      <c r="BJ364" s="15" t="s">
        <v>84</v>
      </c>
      <c r="BK364" s="138">
        <f>ROUND(I364*H364,2)</f>
        <v>0</v>
      </c>
      <c r="BL364" s="15" t="s">
        <v>228</v>
      </c>
      <c r="BM364" s="137" t="s">
        <v>1204</v>
      </c>
    </row>
    <row r="365" spans="2:65" s="1" customFormat="1">
      <c r="B365" s="30"/>
      <c r="D365" s="139" t="s">
        <v>151</v>
      </c>
      <c r="F365" s="140" t="s">
        <v>826</v>
      </c>
      <c r="I365" s="141"/>
      <c r="L365" s="30"/>
      <c r="M365" s="142"/>
      <c r="T365" s="51"/>
      <c r="AT365" s="15" t="s">
        <v>151</v>
      </c>
      <c r="AU365" s="15" t="s">
        <v>86</v>
      </c>
    </row>
    <row r="366" spans="2:65" s="1" customFormat="1" ht="16.5" customHeight="1">
      <c r="B366" s="125"/>
      <c r="C366" s="126" t="s">
        <v>827</v>
      </c>
      <c r="D366" s="126" t="s">
        <v>144</v>
      </c>
      <c r="E366" s="127" t="s">
        <v>828</v>
      </c>
      <c r="F366" s="128" t="s">
        <v>829</v>
      </c>
      <c r="G366" s="129" t="s">
        <v>263</v>
      </c>
      <c r="H366" s="130">
        <v>8</v>
      </c>
      <c r="I366" s="131"/>
      <c r="J366" s="132">
        <f>ROUND(I366*H366,2)</f>
        <v>0</v>
      </c>
      <c r="K366" s="128" t="s">
        <v>148</v>
      </c>
      <c r="L366" s="30"/>
      <c r="M366" s="133" t="s">
        <v>3</v>
      </c>
      <c r="N366" s="134" t="s">
        <v>47</v>
      </c>
      <c r="P366" s="135">
        <f>O366*H366</f>
        <v>0</v>
      </c>
      <c r="Q366" s="135">
        <v>6.4000000000000005E-4</v>
      </c>
      <c r="R366" s="135">
        <f>Q366*H366</f>
        <v>5.1200000000000004E-3</v>
      </c>
      <c r="S366" s="135">
        <v>0</v>
      </c>
      <c r="T366" s="136">
        <f>S366*H366</f>
        <v>0</v>
      </c>
      <c r="AR366" s="137" t="s">
        <v>228</v>
      </c>
      <c r="AT366" s="137" t="s">
        <v>144</v>
      </c>
      <c r="AU366" s="137" t="s">
        <v>86</v>
      </c>
      <c r="AY366" s="15" t="s">
        <v>141</v>
      </c>
      <c r="BE366" s="138">
        <f>IF(N366="základní",J366,0)</f>
        <v>0</v>
      </c>
      <c r="BF366" s="138">
        <f>IF(N366="snížená",J366,0)</f>
        <v>0</v>
      </c>
      <c r="BG366" s="138">
        <f>IF(N366="zákl. přenesená",J366,0)</f>
        <v>0</v>
      </c>
      <c r="BH366" s="138">
        <f>IF(N366="sníž. přenesená",J366,0)</f>
        <v>0</v>
      </c>
      <c r="BI366" s="138">
        <f>IF(N366="nulová",J366,0)</f>
        <v>0</v>
      </c>
      <c r="BJ366" s="15" t="s">
        <v>84</v>
      </c>
      <c r="BK366" s="138">
        <f>ROUND(I366*H366,2)</f>
        <v>0</v>
      </c>
      <c r="BL366" s="15" t="s">
        <v>228</v>
      </c>
      <c r="BM366" s="137" t="s">
        <v>1205</v>
      </c>
    </row>
    <row r="367" spans="2:65" s="1" customFormat="1">
      <c r="B367" s="30"/>
      <c r="D367" s="139" t="s">
        <v>151</v>
      </c>
      <c r="F367" s="140" t="s">
        <v>831</v>
      </c>
      <c r="I367" s="141"/>
      <c r="L367" s="30"/>
      <c r="M367" s="142"/>
      <c r="T367" s="51"/>
      <c r="AT367" s="15" t="s">
        <v>151</v>
      </c>
      <c r="AU367" s="15" t="s">
        <v>86</v>
      </c>
    </row>
    <row r="368" spans="2:65" s="1" customFormat="1" ht="16.5" customHeight="1">
      <c r="B368" s="125"/>
      <c r="C368" s="126" t="s">
        <v>832</v>
      </c>
      <c r="D368" s="126" t="s">
        <v>144</v>
      </c>
      <c r="E368" s="127" t="s">
        <v>833</v>
      </c>
      <c r="F368" s="128" t="s">
        <v>834</v>
      </c>
      <c r="G368" s="129" t="s">
        <v>263</v>
      </c>
      <c r="H368" s="130">
        <v>8</v>
      </c>
      <c r="I368" s="131"/>
      <c r="J368" s="132">
        <f>ROUND(I368*H368,2)</f>
        <v>0</v>
      </c>
      <c r="K368" s="128" t="s">
        <v>148</v>
      </c>
      <c r="L368" s="30"/>
      <c r="M368" s="133" t="s">
        <v>3</v>
      </c>
      <c r="N368" s="134" t="s">
        <v>47</v>
      </c>
      <c r="P368" s="135">
        <f>O368*H368</f>
        <v>0</v>
      </c>
      <c r="Q368" s="135">
        <v>1.4E-3</v>
      </c>
      <c r="R368" s="135">
        <f>Q368*H368</f>
        <v>1.12E-2</v>
      </c>
      <c r="S368" s="135">
        <v>0</v>
      </c>
      <c r="T368" s="136">
        <f>S368*H368</f>
        <v>0</v>
      </c>
      <c r="AR368" s="137" t="s">
        <v>228</v>
      </c>
      <c r="AT368" s="137" t="s">
        <v>144</v>
      </c>
      <c r="AU368" s="137" t="s">
        <v>86</v>
      </c>
      <c r="AY368" s="15" t="s">
        <v>141</v>
      </c>
      <c r="BE368" s="138">
        <f>IF(N368="základní",J368,0)</f>
        <v>0</v>
      </c>
      <c r="BF368" s="138">
        <f>IF(N368="snížená",J368,0)</f>
        <v>0</v>
      </c>
      <c r="BG368" s="138">
        <f>IF(N368="zákl. přenesená",J368,0)</f>
        <v>0</v>
      </c>
      <c r="BH368" s="138">
        <f>IF(N368="sníž. přenesená",J368,0)</f>
        <v>0</v>
      </c>
      <c r="BI368" s="138">
        <f>IF(N368="nulová",J368,0)</f>
        <v>0</v>
      </c>
      <c r="BJ368" s="15" t="s">
        <v>84</v>
      </c>
      <c r="BK368" s="138">
        <f>ROUND(I368*H368,2)</f>
        <v>0</v>
      </c>
      <c r="BL368" s="15" t="s">
        <v>228</v>
      </c>
      <c r="BM368" s="137" t="s">
        <v>1206</v>
      </c>
    </row>
    <row r="369" spans="2:65" s="1" customFormat="1">
      <c r="B369" s="30"/>
      <c r="D369" s="139" t="s">
        <v>151</v>
      </c>
      <c r="F369" s="140" t="s">
        <v>836</v>
      </c>
      <c r="I369" s="141"/>
      <c r="L369" s="30"/>
      <c r="M369" s="142"/>
      <c r="T369" s="51"/>
      <c r="AT369" s="15" t="s">
        <v>151</v>
      </c>
      <c r="AU369" s="15" t="s">
        <v>86</v>
      </c>
    </row>
    <row r="370" spans="2:65" s="1" customFormat="1" ht="33" customHeight="1">
      <c r="B370" s="125"/>
      <c r="C370" s="126" t="s">
        <v>837</v>
      </c>
      <c r="D370" s="126" t="s">
        <v>144</v>
      </c>
      <c r="E370" s="127" t="s">
        <v>838</v>
      </c>
      <c r="F370" s="128" t="s">
        <v>839</v>
      </c>
      <c r="G370" s="129" t="s">
        <v>263</v>
      </c>
      <c r="H370" s="130">
        <v>8</v>
      </c>
      <c r="I370" s="131"/>
      <c r="J370" s="132">
        <f>ROUND(I370*H370,2)</f>
        <v>0</v>
      </c>
      <c r="K370" s="128" t="s">
        <v>148</v>
      </c>
      <c r="L370" s="30"/>
      <c r="M370" s="133" t="s">
        <v>3</v>
      </c>
      <c r="N370" s="134" t="s">
        <v>47</v>
      </c>
      <c r="P370" s="135">
        <f>O370*H370</f>
        <v>0</v>
      </c>
      <c r="Q370" s="135">
        <v>3.4000000000000002E-4</v>
      </c>
      <c r="R370" s="135">
        <f>Q370*H370</f>
        <v>2.7200000000000002E-3</v>
      </c>
      <c r="S370" s="135">
        <v>0</v>
      </c>
      <c r="T370" s="136">
        <f>S370*H370</f>
        <v>0</v>
      </c>
      <c r="AR370" s="137" t="s">
        <v>228</v>
      </c>
      <c r="AT370" s="137" t="s">
        <v>144</v>
      </c>
      <c r="AU370" s="137" t="s">
        <v>86</v>
      </c>
      <c r="AY370" s="15" t="s">
        <v>141</v>
      </c>
      <c r="BE370" s="138">
        <f>IF(N370="základní",J370,0)</f>
        <v>0</v>
      </c>
      <c r="BF370" s="138">
        <f>IF(N370="snížená",J370,0)</f>
        <v>0</v>
      </c>
      <c r="BG370" s="138">
        <f>IF(N370="zákl. přenesená",J370,0)</f>
        <v>0</v>
      </c>
      <c r="BH370" s="138">
        <f>IF(N370="sníž. přenesená",J370,0)</f>
        <v>0</v>
      </c>
      <c r="BI370" s="138">
        <f>IF(N370="nulová",J370,0)</f>
        <v>0</v>
      </c>
      <c r="BJ370" s="15" t="s">
        <v>84</v>
      </c>
      <c r="BK370" s="138">
        <f>ROUND(I370*H370,2)</f>
        <v>0</v>
      </c>
      <c r="BL370" s="15" t="s">
        <v>228</v>
      </c>
      <c r="BM370" s="137" t="s">
        <v>1207</v>
      </c>
    </row>
    <row r="371" spans="2:65" s="1" customFormat="1">
      <c r="B371" s="30"/>
      <c r="D371" s="139" t="s">
        <v>151</v>
      </c>
      <c r="F371" s="140" t="s">
        <v>841</v>
      </c>
      <c r="I371" s="141"/>
      <c r="L371" s="30"/>
      <c r="M371" s="142"/>
      <c r="T371" s="51"/>
      <c r="AT371" s="15" t="s">
        <v>151</v>
      </c>
      <c r="AU371" s="15" t="s">
        <v>86</v>
      </c>
    </row>
    <row r="372" spans="2:65" s="1" customFormat="1" ht="24.2" customHeight="1">
      <c r="B372" s="125"/>
      <c r="C372" s="126" t="s">
        <v>842</v>
      </c>
      <c r="D372" s="126" t="s">
        <v>144</v>
      </c>
      <c r="E372" s="127" t="s">
        <v>843</v>
      </c>
      <c r="F372" s="128" t="s">
        <v>844</v>
      </c>
      <c r="G372" s="129" t="s">
        <v>263</v>
      </c>
      <c r="H372" s="130">
        <v>8</v>
      </c>
      <c r="I372" s="131"/>
      <c r="J372" s="132">
        <f>ROUND(I372*H372,2)</f>
        <v>0</v>
      </c>
      <c r="K372" s="128" t="s">
        <v>148</v>
      </c>
      <c r="L372" s="30"/>
      <c r="M372" s="133" t="s">
        <v>3</v>
      </c>
      <c r="N372" s="134" t="s">
        <v>47</v>
      </c>
      <c r="P372" s="135">
        <f>O372*H372</f>
        <v>0</v>
      </c>
      <c r="Q372" s="135">
        <v>4.0000000000000002E-4</v>
      </c>
      <c r="R372" s="135">
        <f>Q372*H372</f>
        <v>3.2000000000000002E-3</v>
      </c>
      <c r="S372" s="135">
        <v>0</v>
      </c>
      <c r="T372" s="136">
        <f>S372*H372</f>
        <v>0</v>
      </c>
      <c r="AR372" s="137" t="s">
        <v>228</v>
      </c>
      <c r="AT372" s="137" t="s">
        <v>144</v>
      </c>
      <c r="AU372" s="137" t="s">
        <v>86</v>
      </c>
      <c r="AY372" s="15" t="s">
        <v>141</v>
      </c>
      <c r="BE372" s="138">
        <f>IF(N372="základní",J372,0)</f>
        <v>0</v>
      </c>
      <c r="BF372" s="138">
        <f>IF(N372="snížená",J372,0)</f>
        <v>0</v>
      </c>
      <c r="BG372" s="138">
        <f>IF(N372="zákl. přenesená",J372,0)</f>
        <v>0</v>
      </c>
      <c r="BH372" s="138">
        <f>IF(N372="sníž. přenesená",J372,0)</f>
        <v>0</v>
      </c>
      <c r="BI372" s="138">
        <f>IF(N372="nulová",J372,0)</f>
        <v>0</v>
      </c>
      <c r="BJ372" s="15" t="s">
        <v>84</v>
      </c>
      <c r="BK372" s="138">
        <f>ROUND(I372*H372,2)</f>
        <v>0</v>
      </c>
      <c r="BL372" s="15" t="s">
        <v>228</v>
      </c>
      <c r="BM372" s="137" t="s">
        <v>1208</v>
      </c>
    </row>
    <row r="373" spans="2:65" s="1" customFormat="1">
      <c r="B373" s="30"/>
      <c r="D373" s="139" t="s">
        <v>151</v>
      </c>
      <c r="F373" s="140" t="s">
        <v>846</v>
      </c>
      <c r="I373" s="141"/>
      <c r="L373" s="30"/>
      <c r="M373" s="142"/>
      <c r="T373" s="51"/>
      <c r="AT373" s="15" t="s">
        <v>151</v>
      </c>
      <c r="AU373" s="15" t="s">
        <v>86</v>
      </c>
    </row>
    <row r="374" spans="2:65" s="1" customFormat="1" ht="24.2" customHeight="1">
      <c r="B374" s="125"/>
      <c r="C374" s="126" t="s">
        <v>847</v>
      </c>
      <c r="D374" s="126" t="s">
        <v>144</v>
      </c>
      <c r="E374" s="127" t="s">
        <v>848</v>
      </c>
      <c r="F374" s="128" t="s">
        <v>849</v>
      </c>
      <c r="G374" s="129" t="s">
        <v>263</v>
      </c>
      <c r="H374" s="130">
        <v>8</v>
      </c>
      <c r="I374" s="131"/>
      <c r="J374" s="132">
        <f>ROUND(I374*H374,2)</f>
        <v>0</v>
      </c>
      <c r="K374" s="128" t="s">
        <v>148</v>
      </c>
      <c r="L374" s="30"/>
      <c r="M374" s="133" t="s">
        <v>3</v>
      </c>
      <c r="N374" s="134" t="s">
        <v>47</v>
      </c>
      <c r="P374" s="135">
        <f>O374*H374</f>
        <v>0</v>
      </c>
      <c r="Q374" s="135">
        <v>9.5E-4</v>
      </c>
      <c r="R374" s="135">
        <f>Q374*H374</f>
        <v>7.6E-3</v>
      </c>
      <c r="S374" s="135">
        <v>0</v>
      </c>
      <c r="T374" s="136">
        <f>S374*H374</f>
        <v>0</v>
      </c>
      <c r="AR374" s="137" t="s">
        <v>228</v>
      </c>
      <c r="AT374" s="137" t="s">
        <v>144</v>
      </c>
      <c r="AU374" s="137" t="s">
        <v>86</v>
      </c>
      <c r="AY374" s="15" t="s">
        <v>141</v>
      </c>
      <c r="BE374" s="138">
        <f>IF(N374="základní",J374,0)</f>
        <v>0</v>
      </c>
      <c r="BF374" s="138">
        <f>IF(N374="snížená",J374,0)</f>
        <v>0</v>
      </c>
      <c r="BG374" s="138">
        <f>IF(N374="zákl. přenesená",J374,0)</f>
        <v>0</v>
      </c>
      <c r="BH374" s="138">
        <f>IF(N374="sníž. přenesená",J374,0)</f>
        <v>0</v>
      </c>
      <c r="BI374" s="138">
        <f>IF(N374="nulová",J374,0)</f>
        <v>0</v>
      </c>
      <c r="BJ374" s="15" t="s">
        <v>84</v>
      </c>
      <c r="BK374" s="138">
        <f>ROUND(I374*H374,2)</f>
        <v>0</v>
      </c>
      <c r="BL374" s="15" t="s">
        <v>228</v>
      </c>
      <c r="BM374" s="137" t="s">
        <v>1209</v>
      </c>
    </row>
    <row r="375" spans="2:65" s="1" customFormat="1">
      <c r="B375" s="30"/>
      <c r="D375" s="139" t="s">
        <v>151</v>
      </c>
      <c r="F375" s="140" t="s">
        <v>851</v>
      </c>
      <c r="I375" s="141"/>
      <c r="L375" s="30"/>
      <c r="M375" s="142"/>
      <c r="T375" s="51"/>
      <c r="AT375" s="15" t="s">
        <v>151</v>
      </c>
      <c r="AU375" s="15" t="s">
        <v>86</v>
      </c>
    </row>
    <row r="376" spans="2:65" s="1" customFormat="1" ht="24.2" customHeight="1">
      <c r="B376" s="125"/>
      <c r="C376" s="126" t="s">
        <v>852</v>
      </c>
      <c r="D376" s="126" t="s">
        <v>144</v>
      </c>
      <c r="E376" s="127" t="s">
        <v>853</v>
      </c>
      <c r="F376" s="128" t="s">
        <v>854</v>
      </c>
      <c r="G376" s="129" t="s">
        <v>263</v>
      </c>
      <c r="H376" s="130">
        <v>8</v>
      </c>
      <c r="I376" s="131"/>
      <c r="J376" s="132">
        <f>ROUND(I376*H376,2)</f>
        <v>0</v>
      </c>
      <c r="K376" s="128" t="s">
        <v>148</v>
      </c>
      <c r="L376" s="30"/>
      <c r="M376" s="133" t="s">
        <v>3</v>
      </c>
      <c r="N376" s="134" t="s">
        <v>47</v>
      </c>
      <c r="P376" s="135">
        <f>O376*H376</f>
        <v>0</v>
      </c>
      <c r="Q376" s="135">
        <v>2.0000000000000002E-5</v>
      </c>
      <c r="R376" s="135">
        <f>Q376*H376</f>
        <v>1.6000000000000001E-4</v>
      </c>
      <c r="S376" s="135">
        <v>0</v>
      </c>
      <c r="T376" s="136">
        <f>S376*H376</f>
        <v>0</v>
      </c>
      <c r="AR376" s="137" t="s">
        <v>228</v>
      </c>
      <c r="AT376" s="137" t="s">
        <v>144</v>
      </c>
      <c r="AU376" s="137" t="s">
        <v>86</v>
      </c>
      <c r="AY376" s="15" t="s">
        <v>141</v>
      </c>
      <c r="BE376" s="138">
        <f>IF(N376="základní",J376,0)</f>
        <v>0</v>
      </c>
      <c r="BF376" s="138">
        <f>IF(N376="snížená",J376,0)</f>
        <v>0</v>
      </c>
      <c r="BG376" s="138">
        <f>IF(N376="zákl. přenesená",J376,0)</f>
        <v>0</v>
      </c>
      <c r="BH376" s="138">
        <f>IF(N376="sníž. přenesená",J376,0)</f>
        <v>0</v>
      </c>
      <c r="BI376" s="138">
        <f>IF(N376="nulová",J376,0)</f>
        <v>0</v>
      </c>
      <c r="BJ376" s="15" t="s">
        <v>84</v>
      </c>
      <c r="BK376" s="138">
        <f>ROUND(I376*H376,2)</f>
        <v>0</v>
      </c>
      <c r="BL376" s="15" t="s">
        <v>228</v>
      </c>
      <c r="BM376" s="137" t="s">
        <v>1210</v>
      </c>
    </row>
    <row r="377" spans="2:65" s="1" customFormat="1">
      <c r="B377" s="30"/>
      <c r="D377" s="139" t="s">
        <v>151</v>
      </c>
      <c r="F377" s="140" t="s">
        <v>856</v>
      </c>
      <c r="I377" s="141"/>
      <c r="L377" s="30"/>
      <c r="M377" s="142"/>
      <c r="T377" s="51"/>
      <c r="AT377" s="15" t="s">
        <v>151</v>
      </c>
      <c r="AU377" s="15" t="s">
        <v>86</v>
      </c>
    </row>
    <row r="378" spans="2:65" s="1" customFormat="1" ht="24.2" customHeight="1">
      <c r="B378" s="125"/>
      <c r="C378" s="126" t="s">
        <v>857</v>
      </c>
      <c r="D378" s="126" t="s">
        <v>144</v>
      </c>
      <c r="E378" s="127" t="s">
        <v>858</v>
      </c>
      <c r="F378" s="128" t="s">
        <v>859</v>
      </c>
      <c r="G378" s="129" t="s">
        <v>263</v>
      </c>
      <c r="H378" s="130">
        <v>8</v>
      </c>
      <c r="I378" s="131"/>
      <c r="J378" s="132">
        <f>ROUND(I378*H378,2)</f>
        <v>0</v>
      </c>
      <c r="K378" s="128" t="s">
        <v>148</v>
      </c>
      <c r="L378" s="30"/>
      <c r="M378" s="133" t="s">
        <v>3</v>
      </c>
      <c r="N378" s="134" t="s">
        <v>47</v>
      </c>
      <c r="P378" s="135">
        <f>O378*H378</f>
        <v>0</v>
      </c>
      <c r="Q378" s="135">
        <v>6.0000000000000002E-5</v>
      </c>
      <c r="R378" s="135">
        <f>Q378*H378</f>
        <v>4.8000000000000001E-4</v>
      </c>
      <c r="S378" s="135">
        <v>0</v>
      </c>
      <c r="T378" s="136">
        <f>S378*H378</f>
        <v>0</v>
      </c>
      <c r="AR378" s="137" t="s">
        <v>228</v>
      </c>
      <c r="AT378" s="137" t="s">
        <v>144</v>
      </c>
      <c r="AU378" s="137" t="s">
        <v>86</v>
      </c>
      <c r="AY378" s="15" t="s">
        <v>141</v>
      </c>
      <c r="BE378" s="138">
        <f>IF(N378="základní",J378,0)</f>
        <v>0</v>
      </c>
      <c r="BF378" s="138">
        <f>IF(N378="snížená",J378,0)</f>
        <v>0</v>
      </c>
      <c r="BG378" s="138">
        <f>IF(N378="zákl. přenesená",J378,0)</f>
        <v>0</v>
      </c>
      <c r="BH378" s="138">
        <f>IF(N378="sníž. přenesená",J378,0)</f>
        <v>0</v>
      </c>
      <c r="BI378" s="138">
        <f>IF(N378="nulová",J378,0)</f>
        <v>0</v>
      </c>
      <c r="BJ378" s="15" t="s">
        <v>84</v>
      </c>
      <c r="BK378" s="138">
        <f>ROUND(I378*H378,2)</f>
        <v>0</v>
      </c>
      <c r="BL378" s="15" t="s">
        <v>228</v>
      </c>
      <c r="BM378" s="137" t="s">
        <v>1211</v>
      </c>
    </row>
    <row r="379" spans="2:65" s="1" customFormat="1">
      <c r="B379" s="30"/>
      <c r="D379" s="139" t="s">
        <v>151</v>
      </c>
      <c r="F379" s="140" t="s">
        <v>861</v>
      </c>
      <c r="I379" s="141"/>
      <c r="L379" s="30"/>
      <c r="M379" s="142"/>
      <c r="T379" s="51"/>
      <c r="AT379" s="15" t="s">
        <v>151</v>
      </c>
      <c r="AU379" s="15" t="s">
        <v>86</v>
      </c>
    </row>
    <row r="380" spans="2:65" s="11" customFormat="1" ht="25.9" customHeight="1">
      <c r="B380" s="113"/>
      <c r="D380" s="114" t="s">
        <v>75</v>
      </c>
      <c r="E380" s="115" t="s">
        <v>862</v>
      </c>
      <c r="F380" s="115" t="s">
        <v>863</v>
      </c>
      <c r="I380" s="116"/>
      <c r="J380" s="117">
        <f>BK380</f>
        <v>0</v>
      </c>
      <c r="L380" s="113"/>
      <c r="M380" s="118"/>
      <c r="P380" s="119">
        <f>P381</f>
        <v>0</v>
      </c>
      <c r="R380" s="119">
        <f>R381</f>
        <v>0</v>
      </c>
      <c r="T380" s="120">
        <f>T381</f>
        <v>0</v>
      </c>
      <c r="AR380" s="114" t="s">
        <v>157</v>
      </c>
      <c r="AT380" s="121" t="s">
        <v>75</v>
      </c>
      <c r="AU380" s="121" t="s">
        <v>76</v>
      </c>
      <c r="AY380" s="114" t="s">
        <v>141</v>
      </c>
      <c r="BK380" s="122">
        <f>BK381</f>
        <v>0</v>
      </c>
    </row>
    <row r="381" spans="2:65" s="11" customFormat="1" ht="22.9" customHeight="1">
      <c r="B381" s="113"/>
      <c r="D381" s="114" t="s">
        <v>75</v>
      </c>
      <c r="E381" s="123" t="s">
        <v>864</v>
      </c>
      <c r="F381" s="123" t="s">
        <v>865</v>
      </c>
      <c r="I381" s="116"/>
      <c r="J381" s="124">
        <f>BK381</f>
        <v>0</v>
      </c>
      <c r="L381" s="113"/>
      <c r="M381" s="118"/>
      <c r="P381" s="119">
        <f>SUM(P382:P383)</f>
        <v>0</v>
      </c>
      <c r="R381" s="119">
        <f>SUM(R382:R383)</f>
        <v>0</v>
      </c>
      <c r="T381" s="120">
        <f>SUM(T382:T383)</f>
        <v>0</v>
      </c>
      <c r="AR381" s="114" t="s">
        <v>157</v>
      </c>
      <c r="AT381" s="121" t="s">
        <v>75</v>
      </c>
      <c r="AU381" s="121" t="s">
        <v>84</v>
      </c>
      <c r="AY381" s="114" t="s">
        <v>141</v>
      </c>
      <c r="BK381" s="122">
        <f>SUM(BK382:BK383)</f>
        <v>0</v>
      </c>
    </row>
    <row r="382" spans="2:65" s="1" customFormat="1" ht="16.5" customHeight="1">
      <c r="B382" s="125"/>
      <c r="C382" s="126" t="s">
        <v>866</v>
      </c>
      <c r="D382" s="126" t="s">
        <v>144</v>
      </c>
      <c r="E382" s="127" t="s">
        <v>867</v>
      </c>
      <c r="F382" s="128" t="s">
        <v>868</v>
      </c>
      <c r="G382" s="129" t="s">
        <v>165</v>
      </c>
      <c r="H382" s="130">
        <v>1</v>
      </c>
      <c r="I382" s="131"/>
      <c r="J382" s="132">
        <f>ROUND(I382*H382,2)</f>
        <v>0</v>
      </c>
      <c r="K382" s="128" t="s">
        <v>148</v>
      </c>
      <c r="L382" s="30"/>
      <c r="M382" s="133" t="s">
        <v>3</v>
      </c>
      <c r="N382" s="134" t="s">
        <v>47</v>
      </c>
      <c r="P382" s="135">
        <f>O382*H382</f>
        <v>0</v>
      </c>
      <c r="Q382" s="135">
        <v>0</v>
      </c>
      <c r="R382" s="135">
        <f>Q382*H382</f>
        <v>0</v>
      </c>
      <c r="S382" s="135">
        <v>0</v>
      </c>
      <c r="T382" s="136">
        <f>S382*H382</f>
        <v>0</v>
      </c>
      <c r="AR382" s="137" t="s">
        <v>869</v>
      </c>
      <c r="AT382" s="137" t="s">
        <v>144</v>
      </c>
      <c r="AU382" s="137" t="s">
        <v>86</v>
      </c>
      <c r="AY382" s="15" t="s">
        <v>141</v>
      </c>
      <c r="BE382" s="138">
        <f>IF(N382="základní",J382,0)</f>
        <v>0</v>
      </c>
      <c r="BF382" s="138">
        <f>IF(N382="snížená",J382,0)</f>
        <v>0</v>
      </c>
      <c r="BG382" s="138">
        <f>IF(N382="zákl. přenesená",J382,0)</f>
        <v>0</v>
      </c>
      <c r="BH382" s="138">
        <f>IF(N382="sníž. přenesená",J382,0)</f>
        <v>0</v>
      </c>
      <c r="BI382" s="138">
        <f>IF(N382="nulová",J382,0)</f>
        <v>0</v>
      </c>
      <c r="BJ382" s="15" t="s">
        <v>84</v>
      </c>
      <c r="BK382" s="138">
        <f>ROUND(I382*H382,2)</f>
        <v>0</v>
      </c>
      <c r="BL382" s="15" t="s">
        <v>869</v>
      </c>
      <c r="BM382" s="137" t="s">
        <v>1212</v>
      </c>
    </row>
    <row r="383" spans="2:65" s="1" customFormat="1">
      <c r="B383" s="30"/>
      <c r="D383" s="139" t="s">
        <v>151</v>
      </c>
      <c r="F383" s="140" t="s">
        <v>871</v>
      </c>
      <c r="I383" s="141"/>
      <c r="L383" s="30"/>
      <c r="M383" s="161"/>
      <c r="N383" s="162"/>
      <c r="O383" s="162"/>
      <c r="P383" s="162"/>
      <c r="Q383" s="162"/>
      <c r="R383" s="162"/>
      <c r="S383" s="162"/>
      <c r="T383" s="163"/>
      <c r="AT383" s="15" t="s">
        <v>151</v>
      </c>
      <c r="AU383" s="15" t="s">
        <v>86</v>
      </c>
    </row>
    <row r="384" spans="2:65" s="1" customFormat="1" ht="6.95" customHeight="1">
      <c r="B384" s="39"/>
      <c r="C384" s="40"/>
      <c r="D384" s="40"/>
      <c r="E384" s="40"/>
      <c r="F384" s="40"/>
      <c r="G384" s="40"/>
      <c r="H384" s="40"/>
      <c r="I384" s="40"/>
      <c r="J384" s="40"/>
      <c r="K384" s="40"/>
      <c r="L384" s="30"/>
    </row>
  </sheetData>
  <autoFilter ref="C102:K383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hyperlinks>
    <hyperlink ref="F107" r:id="rId1"/>
    <hyperlink ref="F109" r:id="rId2"/>
    <hyperlink ref="F111" r:id="rId3"/>
    <hyperlink ref="F113" r:id="rId4"/>
    <hyperlink ref="F116" r:id="rId5"/>
    <hyperlink ref="F118" r:id="rId6"/>
    <hyperlink ref="F123" r:id="rId7"/>
    <hyperlink ref="F125" r:id="rId8"/>
    <hyperlink ref="F127" r:id="rId9"/>
    <hyperlink ref="F129" r:id="rId10"/>
    <hyperlink ref="F131" r:id="rId11"/>
    <hyperlink ref="F134" r:id="rId12"/>
    <hyperlink ref="F136" r:id="rId13"/>
    <hyperlink ref="F138" r:id="rId14"/>
    <hyperlink ref="F140" r:id="rId15"/>
    <hyperlink ref="F142" r:id="rId16"/>
    <hyperlink ref="F145" r:id="rId17"/>
    <hyperlink ref="F149" r:id="rId18"/>
    <hyperlink ref="F151" r:id="rId19"/>
    <hyperlink ref="F153" r:id="rId20"/>
    <hyperlink ref="F155" r:id="rId21"/>
    <hyperlink ref="F157" r:id="rId22"/>
    <hyperlink ref="F159" r:id="rId23"/>
    <hyperlink ref="F161" r:id="rId24"/>
    <hyperlink ref="F164" r:id="rId25"/>
    <hyperlink ref="F166" r:id="rId26"/>
    <hyperlink ref="F170" r:id="rId27"/>
    <hyperlink ref="F173" r:id="rId28"/>
    <hyperlink ref="F177" r:id="rId29"/>
    <hyperlink ref="F183" r:id="rId30"/>
    <hyperlink ref="F186" r:id="rId31"/>
    <hyperlink ref="F189" r:id="rId32"/>
    <hyperlink ref="F192" r:id="rId33"/>
    <hyperlink ref="F195" r:id="rId34"/>
    <hyperlink ref="F197" r:id="rId35"/>
    <hyperlink ref="F201" r:id="rId36"/>
    <hyperlink ref="F203" r:id="rId37"/>
    <hyperlink ref="F205" r:id="rId38"/>
    <hyperlink ref="F207" r:id="rId39"/>
    <hyperlink ref="F209" r:id="rId40"/>
    <hyperlink ref="F212" r:id="rId41"/>
    <hyperlink ref="F214" r:id="rId42"/>
    <hyperlink ref="F217" r:id="rId43"/>
    <hyperlink ref="F220" r:id="rId44"/>
    <hyperlink ref="F223" r:id="rId45"/>
    <hyperlink ref="F227" r:id="rId46"/>
    <hyperlink ref="F231" r:id="rId47"/>
    <hyperlink ref="F235" r:id="rId48"/>
    <hyperlink ref="F239" r:id="rId49"/>
    <hyperlink ref="F241" r:id="rId50"/>
    <hyperlink ref="F243" r:id="rId51"/>
    <hyperlink ref="F246" r:id="rId52"/>
    <hyperlink ref="F249" r:id="rId53"/>
    <hyperlink ref="F252" r:id="rId54"/>
    <hyperlink ref="F255" r:id="rId55"/>
    <hyperlink ref="F257" r:id="rId56"/>
    <hyperlink ref="F260" r:id="rId57"/>
    <hyperlink ref="F264" r:id="rId58"/>
    <hyperlink ref="F267" r:id="rId59"/>
    <hyperlink ref="F271" r:id="rId60"/>
    <hyperlink ref="F274" r:id="rId61"/>
    <hyperlink ref="F277" r:id="rId62"/>
    <hyperlink ref="F280" r:id="rId63"/>
    <hyperlink ref="F283" r:id="rId64"/>
    <hyperlink ref="F286" r:id="rId65"/>
    <hyperlink ref="F288" r:id="rId66"/>
    <hyperlink ref="F290" r:id="rId67"/>
    <hyperlink ref="F292" r:id="rId68"/>
    <hyperlink ref="F296" r:id="rId69"/>
    <hyperlink ref="F298" r:id="rId70"/>
    <hyperlink ref="F300" r:id="rId71"/>
    <hyperlink ref="F304" r:id="rId72"/>
    <hyperlink ref="F306" r:id="rId73"/>
    <hyperlink ref="F308" r:id="rId74"/>
    <hyperlink ref="F311" r:id="rId75"/>
    <hyperlink ref="F313" r:id="rId76"/>
    <hyperlink ref="F317" r:id="rId77"/>
    <hyperlink ref="F319" r:id="rId78"/>
    <hyperlink ref="F321" r:id="rId79"/>
    <hyperlink ref="F323" r:id="rId80"/>
    <hyperlink ref="F327" r:id="rId81"/>
    <hyperlink ref="F331" r:id="rId82"/>
    <hyperlink ref="F333" r:id="rId83"/>
    <hyperlink ref="F336" r:id="rId84"/>
    <hyperlink ref="F338" r:id="rId85"/>
    <hyperlink ref="F341" r:id="rId86"/>
    <hyperlink ref="F343" r:id="rId87"/>
    <hyperlink ref="F347" r:id="rId88"/>
    <hyperlink ref="F351" r:id="rId89"/>
    <hyperlink ref="F353" r:id="rId90"/>
    <hyperlink ref="F356" r:id="rId91"/>
    <hyperlink ref="F359" r:id="rId92"/>
    <hyperlink ref="F361" r:id="rId93"/>
    <hyperlink ref="F363" r:id="rId94"/>
    <hyperlink ref="F365" r:id="rId95"/>
    <hyperlink ref="F367" r:id="rId96"/>
    <hyperlink ref="F369" r:id="rId97"/>
    <hyperlink ref="F371" r:id="rId98"/>
    <hyperlink ref="F373" r:id="rId99"/>
    <hyperlink ref="F375" r:id="rId100"/>
    <hyperlink ref="F377" r:id="rId101"/>
    <hyperlink ref="F379" r:id="rId102"/>
    <hyperlink ref="F383" r:id="rId10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164" customWidth="1"/>
    <col min="2" max="2" width="1.6640625" style="164" customWidth="1"/>
    <col min="3" max="4" width="5" style="164" customWidth="1"/>
    <col min="5" max="5" width="11.6640625" style="164" customWidth="1"/>
    <col min="6" max="6" width="9.1640625" style="164" customWidth="1"/>
    <col min="7" max="7" width="5" style="164" customWidth="1"/>
    <col min="8" max="8" width="77.83203125" style="164" customWidth="1"/>
    <col min="9" max="10" width="20" style="164" customWidth="1"/>
    <col min="11" max="11" width="1.6640625" style="164" customWidth="1"/>
  </cols>
  <sheetData>
    <row r="1" spans="2:11" customFormat="1" ht="37.5" customHeight="1"/>
    <row r="2" spans="2:11" customFormat="1" ht="7.5" customHeight="1">
      <c r="B2" s="165"/>
      <c r="C2" s="166"/>
      <c r="D2" s="166"/>
      <c r="E2" s="166"/>
      <c r="F2" s="166"/>
      <c r="G2" s="166"/>
      <c r="H2" s="166"/>
      <c r="I2" s="166"/>
      <c r="J2" s="166"/>
      <c r="K2" s="167"/>
    </row>
    <row r="3" spans="2:11" s="13" customFormat="1" ht="45" customHeight="1">
      <c r="B3" s="168"/>
      <c r="C3" s="293" t="s">
        <v>1213</v>
      </c>
      <c r="D3" s="293"/>
      <c r="E3" s="293"/>
      <c r="F3" s="293"/>
      <c r="G3" s="293"/>
      <c r="H3" s="293"/>
      <c r="I3" s="293"/>
      <c r="J3" s="293"/>
      <c r="K3" s="169"/>
    </row>
    <row r="4" spans="2:11" customFormat="1" ht="25.5" customHeight="1">
      <c r="B4" s="170"/>
      <c r="C4" s="298" t="s">
        <v>1214</v>
      </c>
      <c r="D4" s="298"/>
      <c r="E4" s="298"/>
      <c r="F4" s="298"/>
      <c r="G4" s="298"/>
      <c r="H4" s="298"/>
      <c r="I4" s="298"/>
      <c r="J4" s="298"/>
      <c r="K4" s="171"/>
    </row>
    <row r="5" spans="2:11" customFormat="1" ht="5.25" customHeight="1">
      <c r="B5" s="170"/>
      <c r="C5" s="172"/>
      <c r="D5" s="172"/>
      <c r="E5" s="172"/>
      <c r="F5" s="172"/>
      <c r="G5" s="172"/>
      <c r="H5" s="172"/>
      <c r="I5" s="172"/>
      <c r="J5" s="172"/>
      <c r="K5" s="171"/>
    </row>
    <row r="6" spans="2:11" customFormat="1" ht="15" customHeight="1">
      <c r="B6" s="170"/>
      <c r="C6" s="297" t="s">
        <v>1215</v>
      </c>
      <c r="D6" s="297"/>
      <c r="E6" s="297"/>
      <c r="F6" s="297"/>
      <c r="G6" s="297"/>
      <c r="H6" s="297"/>
      <c r="I6" s="297"/>
      <c r="J6" s="297"/>
      <c r="K6" s="171"/>
    </row>
    <row r="7" spans="2:11" customFormat="1" ht="15" customHeight="1">
      <c r="B7" s="174"/>
      <c r="C7" s="297" t="s">
        <v>1216</v>
      </c>
      <c r="D7" s="297"/>
      <c r="E7" s="297"/>
      <c r="F7" s="297"/>
      <c r="G7" s="297"/>
      <c r="H7" s="297"/>
      <c r="I7" s="297"/>
      <c r="J7" s="297"/>
      <c r="K7" s="171"/>
    </row>
    <row r="8" spans="2:11" customFormat="1" ht="12.75" customHeight="1">
      <c r="B8" s="174"/>
      <c r="C8" s="173"/>
      <c r="D8" s="173"/>
      <c r="E8" s="173"/>
      <c r="F8" s="173"/>
      <c r="G8" s="173"/>
      <c r="H8" s="173"/>
      <c r="I8" s="173"/>
      <c r="J8" s="173"/>
      <c r="K8" s="171"/>
    </row>
    <row r="9" spans="2:11" customFormat="1" ht="15" customHeight="1">
      <c r="B9" s="174"/>
      <c r="C9" s="297" t="s">
        <v>1217</v>
      </c>
      <c r="D9" s="297"/>
      <c r="E9" s="297"/>
      <c r="F9" s="297"/>
      <c r="G9" s="297"/>
      <c r="H9" s="297"/>
      <c r="I9" s="297"/>
      <c r="J9" s="297"/>
      <c r="K9" s="171"/>
    </row>
    <row r="10" spans="2:11" customFormat="1" ht="15" customHeight="1">
      <c r="B10" s="174"/>
      <c r="C10" s="173"/>
      <c r="D10" s="297" t="s">
        <v>1218</v>
      </c>
      <c r="E10" s="297"/>
      <c r="F10" s="297"/>
      <c r="G10" s="297"/>
      <c r="H10" s="297"/>
      <c r="I10" s="297"/>
      <c r="J10" s="297"/>
      <c r="K10" s="171"/>
    </row>
    <row r="11" spans="2:11" customFormat="1" ht="15" customHeight="1">
      <c r="B11" s="174"/>
      <c r="C11" s="175"/>
      <c r="D11" s="297" t="s">
        <v>1219</v>
      </c>
      <c r="E11" s="297"/>
      <c r="F11" s="297"/>
      <c r="G11" s="297"/>
      <c r="H11" s="297"/>
      <c r="I11" s="297"/>
      <c r="J11" s="297"/>
      <c r="K11" s="171"/>
    </row>
    <row r="12" spans="2:11" customFormat="1" ht="15" customHeight="1">
      <c r="B12" s="174"/>
      <c r="C12" s="175"/>
      <c r="D12" s="173"/>
      <c r="E12" s="173"/>
      <c r="F12" s="173"/>
      <c r="G12" s="173"/>
      <c r="H12" s="173"/>
      <c r="I12" s="173"/>
      <c r="J12" s="173"/>
      <c r="K12" s="171"/>
    </row>
    <row r="13" spans="2:11" customFormat="1" ht="15" customHeight="1">
      <c r="B13" s="174"/>
      <c r="C13" s="175"/>
      <c r="D13" s="176" t="s">
        <v>1220</v>
      </c>
      <c r="E13" s="173"/>
      <c r="F13" s="173"/>
      <c r="G13" s="173"/>
      <c r="H13" s="173"/>
      <c r="I13" s="173"/>
      <c r="J13" s="173"/>
      <c r="K13" s="171"/>
    </row>
    <row r="14" spans="2:11" customFormat="1" ht="12.75" customHeight="1">
      <c r="B14" s="174"/>
      <c r="C14" s="175"/>
      <c r="D14" s="175"/>
      <c r="E14" s="175"/>
      <c r="F14" s="175"/>
      <c r="G14" s="175"/>
      <c r="H14" s="175"/>
      <c r="I14" s="175"/>
      <c r="J14" s="175"/>
      <c r="K14" s="171"/>
    </row>
    <row r="15" spans="2:11" customFormat="1" ht="15" customHeight="1">
      <c r="B15" s="174"/>
      <c r="C15" s="175"/>
      <c r="D15" s="297" t="s">
        <v>1221</v>
      </c>
      <c r="E15" s="297"/>
      <c r="F15" s="297"/>
      <c r="G15" s="297"/>
      <c r="H15" s="297"/>
      <c r="I15" s="297"/>
      <c r="J15" s="297"/>
      <c r="K15" s="171"/>
    </row>
    <row r="16" spans="2:11" customFormat="1" ht="15" customHeight="1">
      <c r="B16" s="174"/>
      <c r="C16" s="175"/>
      <c r="D16" s="297" t="s">
        <v>1222</v>
      </c>
      <c r="E16" s="297"/>
      <c r="F16" s="297"/>
      <c r="G16" s="297"/>
      <c r="H16" s="297"/>
      <c r="I16" s="297"/>
      <c r="J16" s="297"/>
      <c r="K16" s="171"/>
    </row>
    <row r="17" spans="2:11" customFormat="1" ht="15" customHeight="1">
      <c r="B17" s="174"/>
      <c r="C17" s="175"/>
      <c r="D17" s="297" t="s">
        <v>1223</v>
      </c>
      <c r="E17" s="297"/>
      <c r="F17" s="297"/>
      <c r="G17" s="297"/>
      <c r="H17" s="297"/>
      <c r="I17" s="297"/>
      <c r="J17" s="297"/>
      <c r="K17" s="171"/>
    </row>
    <row r="18" spans="2:11" customFormat="1" ht="15" customHeight="1">
      <c r="B18" s="174"/>
      <c r="C18" s="175"/>
      <c r="D18" s="175"/>
      <c r="E18" s="177" t="s">
        <v>83</v>
      </c>
      <c r="F18" s="297" t="s">
        <v>1224</v>
      </c>
      <c r="G18" s="297"/>
      <c r="H18" s="297"/>
      <c r="I18" s="297"/>
      <c r="J18" s="297"/>
      <c r="K18" s="171"/>
    </row>
    <row r="19" spans="2:11" customFormat="1" ht="15" customHeight="1">
      <c r="B19" s="174"/>
      <c r="C19" s="175"/>
      <c r="D19" s="175"/>
      <c r="E19" s="177" t="s">
        <v>1225</v>
      </c>
      <c r="F19" s="297" t="s">
        <v>1226</v>
      </c>
      <c r="G19" s="297"/>
      <c r="H19" s="297"/>
      <c r="I19" s="297"/>
      <c r="J19" s="297"/>
      <c r="K19" s="171"/>
    </row>
    <row r="20" spans="2:11" customFormat="1" ht="15" customHeight="1">
      <c r="B20" s="174"/>
      <c r="C20" s="175"/>
      <c r="D20" s="175"/>
      <c r="E20" s="177" t="s">
        <v>1227</v>
      </c>
      <c r="F20" s="297" t="s">
        <v>1228</v>
      </c>
      <c r="G20" s="297"/>
      <c r="H20" s="297"/>
      <c r="I20" s="297"/>
      <c r="J20" s="297"/>
      <c r="K20" s="171"/>
    </row>
    <row r="21" spans="2:11" customFormat="1" ht="15" customHeight="1">
      <c r="B21" s="174"/>
      <c r="C21" s="175"/>
      <c r="D21" s="175"/>
      <c r="E21" s="177" t="s">
        <v>1229</v>
      </c>
      <c r="F21" s="297" t="s">
        <v>1230</v>
      </c>
      <c r="G21" s="297"/>
      <c r="H21" s="297"/>
      <c r="I21" s="297"/>
      <c r="J21" s="297"/>
      <c r="K21" s="171"/>
    </row>
    <row r="22" spans="2:11" customFormat="1" ht="15" customHeight="1">
      <c r="B22" s="174"/>
      <c r="C22" s="175"/>
      <c r="D22" s="175"/>
      <c r="E22" s="177" t="s">
        <v>1231</v>
      </c>
      <c r="F22" s="297" t="s">
        <v>1232</v>
      </c>
      <c r="G22" s="297"/>
      <c r="H22" s="297"/>
      <c r="I22" s="297"/>
      <c r="J22" s="297"/>
      <c r="K22" s="171"/>
    </row>
    <row r="23" spans="2:11" customFormat="1" ht="15" customHeight="1">
      <c r="B23" s="174"/>
      <c r="C23" s="175"/>
      <c r="D23" s="175"/>
      <c r="E23" s="177" t="s">
        <v>1233</v>
      </c>
      <c r="F23" s="297" t="s">
        <v>1234</v>
      </c>
      <c r="G23" s="297"/>
      <c r="H23" s="297"/>
      <c r="I23" s="297"/>
      <c r="J23" s="297"/>
      <c r="K23" s="171"/>
    </row>
    <row r="24" spans="2:11" customFormat="1" ht="12.75" customHeight="1">
      <c r="B24" s="174"/>
      <c r="C24" s="175"/>
      <c r="D24" s="175"/>
      <c r="E24" s="175"/>
      <c r="F24" s="175"/>
      <c r="G24" s="175"/>
      <c r="H24" s="175"/>
      <c r="I24" s="175"/>
      <c r="J24" s="175"/>
      <c r="K24" s="171"/>
    </row>
    <row r="25" spans="2:11" customFormat="1" ht="15" customHeight="1">
      <c r="B25" s="174"/>
      <c r="C25" s="297" t="s">
        <v>1235</v>
      </c>
      <c r="D25" s="297"/>
      <c r="E25" s="297"/>
      <c r="F25" s="297"/>
      <c r="G25" s="297"/>
      <c r="H25" s="297"/>
      <c r="I25" s="297"/>
      <c r="J25" s="297"/>
      <c r="K25" s="171"/>
    </row>
    <row r="26" spans="2:11" customFormat="1" ht="15" customHeight="1">
      <c r="B26" s="174"/>
      <c r="C26" s="297" t="s">
        <v>1236</v>
      </c>
      <c r="D26" s="297"/>
      <c r="E26" s="297"/>
      <c r="F26" s="297"/>
      <c r="G26" s="297"/>
      <c r="H26" s="297"/>
      <c r="I26" s="297"/>
      <c r="J26" s="297"/>
      <c r="K26" s="171"/>
    </row>
    <row r="27" spans="2:11" customFormat="1" ht="15" customHeight="1">
      <c r="B27" s="174"/>
      <c r="C27" s="173"/>
      <c r="D27" s="297" t="s">
        <v>1237</v>
      </c>
      <c r="E27" s="297"/>
      <c r="F27" s="297"/>
      <c r="G27" s="297"/>
      <c r="H27" s="297"/>
      <c r="I27" s="297"/>
      <c r="J27" s="297"/>
      <c r="K27" s="171"/>
    </row>
    <row r="28" spans="2:11" customFormat="1" ht="15" customHeight="1">
      <c r="B28" s="174"/>
      <c r="C28" s="175"/>
      <c r="D28" s="297" t="s">
        <v>1238</v>
      </c>
      <c r="E28" s="297"/>
      <c r="F28" s="297"/>
      <c r="G28" s="297"/>
      <c r="H28" s="297"/>
      <c r="I28" s="297"/>
      <c r="J28" s="297"/>
      <c r="K28" s="171"/>
    </row>
    <row r="29" spans="2:11" customFormat="1" ht="12.75" customHeight="1">
      <c r="B29" s="174"/>
      <c r="C29" s="175"/>
      <c r="D29" s="175"/>
      <c r="E29" s="175"/>
      <c r="F29" s="175"/>
      <c r="G29" s="175"/>
      <c r="H29" s="175"/>
      <c r="I29" s="175"/>
      <c r="J29" s="175"/>
      <c r="K29" s="171"/>
    </row>
    <row r="30" spans="2:11" customFormat="1" ht="15" customHeight="1">
      <c r="B30" s="174"/>
      <c r="C30" s="175"/>
      <c r="D30" s="297" t="s">
        <v>1239</v>
      </c>
      <c r="E30" s="297"/>
      <c r="F30" s="297"/>
      <c r="G30" s="297"/>
      <c r="H30" s="297"/>
      <c r="I30" s="297"/>
      <c r="J30" s="297"/>
      <c r="K30" s="171"/>
    </row>
    <row r="31" spans="2:11" customFormat="1" ht="15" customHeight="1">
      <c r="B31" s="174"/>
      <c r="C31" s="175"/>
      <c r="D31" s="297" t="s">
        <v>1240</v>
      </c>
      <c r="E31" s="297"/>
      <c r="F31" s="297"/>
      <c r="G31" s="297"/>
      <c r="H31" s="297"/>
      <c r="I31" s="297"/>
      <c r="J31" s="297"/>
      <c r="K31" s="171"/>
    </row>
    <row r="32" spans="2:11" customFormat="1" ht="12.75" customHeight="1">
      <c r="B32" s="174"/>
      <c r="C32" s="175"/>
      <c r="D32" s="175"/>
      <c r="E32" s="175"/>
      <c r="F32" s="175"/>
      <c r="G32" s="175"/>
      <c r="H32" s="175"/>
      <c r="I32" s="175"/>
      <c r="J32" s="175"/>
      <c r="K32" s="171"/>
    </row>
    <row r="33" spans="2:11" customFormat="1" ht="15" customHeight="1">
      <c r="B33" s="174"/>
      <c r="C33" s="175"/>
      <c r="D33" s="297" t="s">
        <v>1241</v>
      </c>
      <c r="E33" s="297"/>
      <c r="F33" s="297"/>
      <c r="G33" s="297"/>
      <c r="H33" s="297"/>
      <c r="I33" s="297"/>
      <c r="J33" s="297"/>
      <c r="K33" s="171"/>
    </row>
    <row r="34" spans="2:11" customFormat="1" ht="15" customHeight="1">
      <c r="B34" s="174"/>
      <c r="C34" s="175"/>
      <c r="D34" s="297" t="s">
        <v>1242</v>
      </c>
      <c r="E34" s="297"/>
      <c r="F34" s="297"/>
      <c r="G34" s="297"/>
      <c r="H34" s="297"/>
      <c r="I34" s="297"/>
      <c r="J34" s="297"/>
      <c r="K34" s="171"/>
    </row>
    <row r="35" spans="2:11" customFormat="1" ht="15" customHeight="1">
      <c r="B35" s="174"/>
      <c r="C35" s="175"/>
      <c r="D35" s="297" t="s">
        <v>1243</v>
      </c>
      <c r="E35" s="297"/>
      <c r="F35" s="297"/>
      <c r="G35" s="297"/>
      <c r="H35" s="297"/>
      <c r="I35" s="297"/>
      <c r="J35" s="297"/>
      <c r="K35" s="171"/>
    </row>
    <row r="36" spans="2:11" customFormat="1" ht="15" customHeight="1">
      <c r="B36" s="174"/>
      <c r="C36" s="175"/>
      <c r="D36" s="173"/>
      <c r="E36" s="176" t="s">
        <v>127</v>
      </c>
      <c r="F36" s="173"/>
      <c r="G36" s="297" t="s">
        <v>1244</v>
      </c>
      <c r="H36" s="297"/>
      <c r="I36" s="297"/>
      <c r="J36" s="297"/>
      <c r="K36" s="171"/>
    </row>
    <row r="37" spans="2:11" customFormat="1" ht="30.75" customHeight="1">
      <c r="B37" s="174"/>
      <c r="C37" s="175"/>
      <c r="D37" s="173"/>
      <c r="E37" s="176" t="s">
        <v>1245</v>
      </c>
      <c r="F37" s="173"/>
      <c r="G37" s="297" t="s">
        <v>1246</v>
      </c>
      <c r="H37" s="297"/>
      <c r="I37" s="297"/>
      <c r="J37" s="297"/>
      <c r="K37" s="171"/>
    </row>
    <row r="38" spans="2:11" customFormat="1" ht="15" customHeight="1">
      <c r="B38" s="174"/>
      <c r="C38" s="175"/>
      <c r="D38" s="173"/>
      <c r="E38" s="176" t="s">
        <v>57</v>
      </c>
      <c r="F38" s="173"/>
      <c r="G38" s="297" t="s">
        <v>1247</v>
      </c>
      <c r="H38" s="297"/>
      <c r="I38" s="297"/>
      <c r="J38" s="297"/>
      <c r="K38" s="171"/>
    </row>
    <row r="39" spans="2:11" customFormat="1" ht="15" customHeight="1">
      <c r="B39" s="174"/>
      <c r="C39" s="175"/>
      <c r="D39" s="173"/>
      <c r="E39" s="176" t="s">
        <v>58</v>
      </c>
      <c r="F39" s="173"/>
      <c r="G39" s="297" t="s">
        <v>1248</v>
      </c>
      <c r="H39" s="297"/>
      <c r="I39" s="297"/>
      <c r="J39" s="297"/>
      <c r="K39" s="171"/>
    </row>
    <row r="40" spans="2:11" customFormat="1" ht="15" customHeight="1">
      <c r="B40" s="174"/>
      <c r="C40" s="175"/>
      <c r="D40" s="173"/>
      <c r="E40" s="176" t="s">
        <v>128</v>
      </c>
      <c r="F40" s="173"/>
      <c r="G40" s="297" t="s">
        <v>1249</v>
      </c>
      <c r="H40" s="297"/>
      <c r="I40" s="297"/>
      <c r="J40" s="297"/>
      <c r="K40" s="171"/>
    </row>
    <row r="41" spans="2:11" customFormat="1" ht="15" customHeight="1">
      <c r="B41" s="174"/>
      <c r="C41" s="175"/>
      <c r="D41" s="173"/>
      <c r="E41" s="176" t="s">
        <v>129</v>
      </c>
      <c r="F41" s="173"/>
      <c r="G41" s="297" t="s">
        <v>1250</v>
      </c>
      <c r="H41" s="297"/>
      <c r="I41" s="297"/>
      <c r="J41" s="297"/>
      <c r="K41" s="171"/>
    </row>
    <row r="42" spans="2:11" customFormat="1" ht="15" customHeight="1">
      <c r="B42" s="174"/>
      <c r="C42" s="175"/>
      <c r="D42" s="173"/>
      <c r="E42" s="176" t="s">
        <v>1251</v>
      </c>
      <c r="F42" s="173"/>
      <c r="G42" s="297" t="s">
        <v>1252</v>
      </c>
      <c r="H42" s="297"/>
      <c r="I42" s="297"/>
      <c r="J42" s="297"/>
      <c r="K42" s="171"/>
    </row>
    <row r="43" spans="2:11" customFormat="1" ht="15" customHeight="1">
      <c r="B43" s="174"/>
      <c r="C43" s="175"/>
      <c r="D43" s="173"/>
      <c r="E43" s="176"/>
      <c r="F43" s="173"/>
      <c r="G43" s="297" t="s">
        <v>1253</v>
      </c>
      <c r="H43" s="297"/>
      <c r="I43" s="297"/>
      <c r="J43" s="297"/>
      <c r="K43" s="171"/>
    </row>
    <row r="44" spans="2:11" customFormat="1" ht="15" customHeight="1">
      <c r="B44" s="174"/>
      <c r="C44" s="175"/>
      <c r="D44" s="173"/>
      <c r="E44" s="176" t="s">
        <v>1254</v>
      </c>
      <c r="F44" s="173"/>
      <c r="G44" s="297" t="s">
        <v>1255</v>
      </c>
      <c r="H44" s="297"/>
      <c r="I44" s="297"/>
      <c r="J44" s="297"/>
      <c r="K44" s="171"/>
    </row>
    <row r="45" spans="2:11" customFormat="1" ht="15" customHeight="1">
      <c r="B45" s="174"/>
      <c r="C45" s="175"/>
      <c r="D45" s="173"/>
      <c r="E45" s="176" t="s">
        <v>131</v>
      </c>
      <c r="F45" s="173"/>
      <c r="G45" s="297" t="s">
        <v>1256</v>
      </c>
      <c r="H45" s="297"/>
      <c r="I45" s="297"/>
      <c r="J45" s="297"/>
      <c r="K45" s="171"/>
    </row>
    <row r="46" spans="2:11" customFormat="1" ht="12.75" customHeight="1">
      <c r="B46" s="174"/>
      <c r="C46" s="175"/>
      <c r="D46" s="173"/>
      <c r="E46" s="173"/>
      <c r="F46" s="173"/>
      <c r="G46" s="173"/>
      <c r="H46" s="173"/>
      <c r="I46" s="173"/>
      <c r="J46" s="173"/>
      <c r="K46" s="171"/>
    </row>
    <row r="47" spans="2:11" customFormat="1" ht="15" customHeight="1">
      <c r="B47" s="174"/>
      <c r="C47" s="175"/>
      <c r="D47" s="297" t="s">
        <v>1257</v>
      </c>
      <c r="E47" s="297"/>
      <c r="F47" s="297"/>
      <c r="G47" s="297"/>
      <c r="H47" s="297"/>
      <c r="I47" s="297"/>
      <c r="J47" s="297"/>
      <c r="K47" s="171"/>
    </row>
    <row r="48" spans="2:11" customFormat="1" ht="15" customHeight="1">
      <c r="B48" s="174"/>
      <c r="C48" s="175"/>
      <c r="D48" s="175"/>
      <c r="E48" s="297" t="s">
        <v>1258</v>
      </c>
      <c r="F48" s="297"/>
      <c r="G48" s="297"/>
      <c r="H48" s="297"/>
      <c r="I48" s="297"/>
      <c r="J48" s="297"/>
      <c r="K48" s="171"/>
    </row>
    <row r="49" spans="2:11" customFormat="1" ht="15" customHeight="1">
      <c r="B49" s="174"/>
      <c r="C49" s="175"/>
      <c r="D49" s="175"/>
      <c r="E49" s="297" t="s">
        <v>1259</v>
      </c>
      <c r="F49" s="297"/>
      <c r="G49" s="297"/>
      <c r="H49" s="297"/>
      <c r="I49" s="297"/>
      <c r="J49" s="297"/>
      <c r="K49" s="171"/>
    </row>
    <row r="50" spans="2:11" customFormat="1" ht="15" customHeight="1">
      <c r="B50" s="174"/>
      <c r="C50" s="175"/>
      <c r="D50" s="175"/>
      <c r="E50" s="297" t="s">
        <v>1260</v>
      </c>
      <c r="F50" s="297"/>
      <c r="G50" s="297"/>
      <c r="H50" s="297"/>
      <c r="I50" s="297"/>
      <c r="J50" s="297"/>
      <c r="K50" s="171"/>
    </row>
    <row r="51" spans="2:11" customFormat="1" ht="15" customHeight="1">
      <c r="B51" s="174"/>
      <c r="C51" s="175"/>
      <c r="D51" s="297" t="s">
        <v>1261</v>
      </c>
      <c r="E51" s="297"/>
      <c r="F51" s="297"/>
      <c r="G51" s="297"/>
      <c r="H51" s="297"/>
      <c r="I51" s="297"/>
      <c r="J51" s="297"/>
      <c r="K51" s="171"/>
    </row>
    <row r="52" spans="2:11" customFormat="1" ht="25.5" customHeight="1">
      <c r="B52" s="170"/>
      <c r="C52" s="298" t="s">
        <v>1262</v>
      </c>
      <c r="D52" s="298"/>
      <c r="E52" s="298"/>
      <c r="F52" s="298"/>
      <c r="G52" s="298"/>
      <c r="H52" s="298"/>
      <c r="I52" s="298"/>
      <c r="J52" s="298"/>
      <c r="K52" s="171"/>
    </row>
    <row r="53" spans="2:11" customFormat="1" ht="5.25" customHeight="1">
      <c r="B53" s="170"/>
      <c r="C53" s="172"/>
      <c r="D53" s="172"/>
      <c r="E53" s="172"/>
      <c r="F53" s="172"/>
      <c r="G53" s="172"/>
      <c r="H53" s="172"/>
      <c r="I53" s="172"/>
      <c r="J53" s="172"/>
      <c r="K53" s="171"/>
    </row>
    <row r="54" spans="2:11" customFormat="1" ht="15" customHeight="1">
      <c r="B54" s="170"/>
      <c r="C54" s="297" t="s">
        <v>1263</v>
      </c>
      <c r="D54" s="297"/>
      <c r="E54" s="297"/>
      <c r="F54" s="297"/>
      <c r="G54" s="297"/>
      <c r="H54" s="297"/>
      <c r="I54" s="297"/>
      <c r="J54" s="297"/>
      <c r="K54" s="171"/>
    </row>
    <row r="55" spans="2:11" customFormat="1" ht="15" customHeight="1">
      <c r="B55" s="170"/>
      <c r="C55" s="297" t="s">
        <v>1264</v>
      </c>
      <c r="D55" s="297"/>
      <c r="E55" s="297"/>
      <c r="F55" s="297"/>
      <c r="G55" s="297"/>
      <c r="H55" s="297"/>
      <c r="I55" s="297"/>
      <c r="J55" s="297"/>
      <c r="K55" s="171"/>
    </row>
    <row r="56" spans="2:11" customFormat="1" ht="12.75" customHeight="1">
      <c r="B56" s="170"/>
      <c r="C56" s="173"/>
      <c r="D56" s="173"/>
      <c r="E56" s="173"/>
      <c r="F56" s="173"/>
      <c r="G56" s="173"/>
      <c r="H56" s="173"/>
      <c r="I56" s="173"/>
      <c r="J56" s="173"/>
      <c r="K56" s="171"/>
    </row>
    <row r="57" spans="2:11" customFormat="1" ht="15" customHeight="1">
      <c r="B57" s="170"/>
      <c r="C57" s="297" t="s">
        <v>1265</v>
      </c>
      <c r="D57" s="297"/>
      <c r="E57" s="297"/>
      <c r="F57" s="297"/>
      <c r="G57" s="297"/>
      <c r="H57" s="297"/>
      <c r="I57" s="297"/>
      <c r="J57" s="297"/>
      <c r="K57" s="171"/>
    </row>
    <row r="58" spans="2:11" customFormat="1" ht="15" customHeight="1">
      <c r="B58" s="170"/>
      <c r="C58" s="175"/>
      <c r="D58" s="297" t="s">
        <v>1266</v>
      </c>
      <c r="E58" s="297"/>
      <c r="F58" s="297"/>
      <c r="G58" s="297"/>
      <c r="H58" s="297"/>
      <c r="I58" s="297"/>
      <c r="J58" s="297"/>
      <c r="K58" s="171"/>
    </row>
    <row r="59" spans="2:11" customFormat="1" ht="15" customHeight="1">
      <c r="B59" s="170"/>
      <c r="C59" s="175"/>
      <c r="D59" s="297" t="s">
        <v>1267</v>
      </c>
      <c r="E59" s="297"/>
      <c r="F59" s="297"/>
      <c r="G59" s="297"/>
      <c r="H59" s="297"/>
      <c r="I59" s="297"/>
      <c r="J59" s="297"/>
      <c r="K59" s="171"/>
    </row>
    <row r="60" spans="2:11" customFormat="1" ht="15" customHeight="1">
      <c r="B60" s="170"/>
      <c r="C60" s="175"/>
      <c r="D60" s="297" t="s">
        <v>1268</v>
      </c>
      <c r="E60" s="297"/>
      <c r="F60" s="297"/>
      <c r="G60" s="297"/>
      <c r="H60" s="297"/>
      <c r="I60" s="297"/>
      <c r="J60" s="297"/>
      <c r="K60" s="171"/>
    </row>
    <row r="61" spans="2:11" customFormat="1" ht="15" customHeight="1">
      <c r="B61" s="170"/>
      <c r="C61" s="175"/>
      <c r="D61" s="297" t="s">
        <v>1269</v>
      </c>
      <c r="E61" s="297"/>
      <c r="F61" s="297"/>
      <c r="G61" s="297"/>
      <c r="H61" s="297"/>
      <c r="I61" s="297"/>
      <c r="J61" s="297"/>
      <c r="K61" s="171"/>
    </row>
    <row r="62" spans="2:11" customFormat="1" ht="15" customHeight="1">
      <c r="B62" s="170"/>
      <c r="C62" s="175"/>
      <c r="D62" s="296" t="s">
        <v>1270</v>
      </c>
      <c r="E62" s="296"/>
      <c r="F62" s="296"/>
      <c r="G62" s="296"/>
      <c r="H62" s="296"/>
      <c r="I62" s="296"/>
      <c r="J62" s="296"/>
      <c r="K62" s="171"/>
    </row>
    <row r="63" spans="2:11" customFormat="1" ht="15" customHeight="1">
      <c r="B63" s="170"/>
      <c r="C63" s="175"/>
      <c r="D63" s="297" t="s">
        <v>1271</v>
      </c>
      <c r="E63" s="297"/>
      <c r="F63" s="297"/>
      <c r="G63" s="297"/>
      <c r="H63" s="297"/>
      <c r="I63" s="297"/>
      <c r="J63" s="297"/>
      <c r="K63" s="171"/>
    </row>
    <row r="64" spans="2:11" customFormat="1" ht="12.75" customHeight="1">
      <c r="B64" s="170"/>
      <c r="C64" s="175"/>
      <c r="D64" s="175"/>
      <c r="E64" s="178"/>
      <c r="F64" s="175"/>
      <c r="G64" s="175"/>
      <c r="H64" s="175"/>
      <c r="I64" s="175"/>
      <c r="J64" s="175"/>
      <c r="K64" s="171"/>
    </row>
    <row r="65" spans="2:11" customFormat="1" ht="15" customHeight="1">
      <c r="B65" s="170"/>
      <c r="C65" s="175"/>
      <c r="D65" s="297" t="s">
        <v>1272</v>
      </c>
      <c r="E65" s="297"/>
      <c r="F65" s="297"/>
      <c r="G65" s="297"/>
      <c r="H65" s="297"/>
      <c r="I65" s="297"/>
      <c r="J65" s="297"/>
      <c r="K65" s="171"/>
    </row>
    <row r="66" spans="2:11" customFormat="1" ht="15" customHeight="1">
      <c r="B66" s="170"/>
      <c r="C66" s="175"/>
      <c r="D66" s="296" t="s">
        <v>1273</v>
      </c>
      <c r="E66" s="296"/>
      <c r="F66" s="296"/>
      <c r="G66" s="296"/>
      <c r="H66" s="296"/>
      <c r="I66" s="296"/>
      <c r="J66" s="296"/>
      <c r="K66" s="171"/>
    </row>
    <row r="67" spans="2:11" customFormat="1" ht="15" customHeight="1">
      <c r="B67" s="170"/>
      <c r="C67" s="175"/>
      <c r="D67" s="297" t="s">
        <v>1274</v>
      </c>
      <c r="E67" s="297"/>
      <c r="F67" s="297"/>
      <c r="G67" s="297"/>
      <c r="H67" s="297"/>
      <c r="I67" s="297"/>
      <c r="J67" s="297"/>
      <c r="K67" s="171"/>
    </row>
    <row r="68" spans="2:11" customFormat="1" ht="15" customHeight="1">
      <c r="B68" s="170"/>
      <c r="C68" s="175"/>
      <c r="D68" s="297" t="s">
        <v>1275</v>
      </c>
      <c r="E68" s="297"/>
      <c r="F68" s="297"/>
      <c r="G68" s="297"/>
      <c r="H68" s="297"/>
      <c r="I68" s="297"/>
      <c r="J68" s="297"/>
      <c r="K68" s="171"/>
    </row>
    <row r="69" spans="2:11" customFormat="1" ht="15" customHeight="1">
      <c r="B69" s="170"/>
      <c r="C69" s="175"/>
      <c r="D69" s="297" t="s">
        <v>1276</v>
      </c>
      <c r="E69" s="297"/>
      <c r="F69" s="297"/>
      <c r="G69" s="297"/>
      <c r="H69" s="297"/>
      <c r="I69" s="297"/>
      <c r="J69" s="297"/>
      <c r="K69" s="171"/>
    </row>
    <row r="70" spans="2:11" customFormat="1" ht="15" customHeight="1">
      <c r="B70" s="170"/>
      <c r="C70" s="175"/>
      <c r="D70" s="297" t="s">
        <v>1277</v>
      </c>
      <c r="E70" s="297"/>
      <c r="F70" s="297"/>
      <c r="G70" s="297"/>
      <c r="H70" s="297"/>
      <c r="I70" s="297"/>
      <c r="J70" s="297"/>
      <c r="K70" s="171"/>
    </row>
    <row r="71" spans="2:11" customFormat="1" ht="12.75" customHeight="1">
      <c r="B71" s="179"/>
      <c r="C71" s="180"/>
      <c r="D71" s="180"/>
      <c r="E71" s="180"/>
      <c r="F71" s="180"/>
      <c r="G71" s="180"/>
      <c r="H71" s="180"/>
      <c r="I71" s="180"/>
      <c r="J71" s="180"/>
      <c r="K71" s="181"/>
    </row>
    <row r="72" spans="2:11" customFormat="1" ht="18.75" customHeight="1">
      <c r="B72" s="182"/>
      <c r="C72" s="182"/>
      <c r="D72" s="182"/>
      <c r="E72" s="182"/>
      <c r="F72" s="182"/>
      <c r="G72" s="182"/>
      <c r="H72" s="182"/>
      <c r="I72" s="182"/>
      <c r="J72" s="182"/>
      <c r="K72" s="183"/>
    </row>
    <row r="73" spans="2:11" customFormat="1" ht="18.75" customHeight="1">
      <c r="B73" s="183"/>
      <c r="C73" s="183"/>
      <c r="D73" s="183"/>
      <c r="E73" s="183"/>
      <c r="F73" s="183"/>
      <c r="G73" s="183"/>
      <c r="H73" s="183"/>
      <c r="I73" s="183"/>
      <c r="J73" s="183"/>
      <c r="K73" s="183"/>
    </row>
    <row r="74" spans="2:11" customFormat="1" ht="7.5" customHeight="1">
      <c r="B74" s="184"/>
      <c r="C74" s="185"/>
      <c r="D74" s="185"/>
      <c r="E74" s="185"/>
      <c r="F74" s="185"/>
      <c r="G74" s="185"/>
      <c r="H74" s="185"/>
      <c r="I74" s="185"/>
      <c r="J74" s="185"/>
      <c r="K74" s="186"/>
    </row>
    <row r="75" spans="2:11" customFormat="1" ht="45" customHeight="1">
      <c r="B75" s="187"/>
      <c r="C75" s="295" t="s">
        <v>1278</v>
      </c>
      <c r="D75" s="295"/>
      <c r="E75" s="295"/>
      <c r="F75" s="295"/>
      <c r="G75" s="295"/>
      <c r="H75" s="295"/>
      <c r="I75" s="295"/>
      <c r="J75" s="295"/>
      <c r="K75" s="188"/>
    </row>
    <row r="76" spans="2:11" customFormat="1" ht="17.25" customHeight="1">
      <c r="B76" s="187"/>
      <c r="C76" s="189" t="s">
        <v>1279</v>
      </c>
      <c r="D76" s="189"/>
      <c r="E76" s="189"/>
      <c r="F76" s="189" t="s">
        <v>1280</v>
      </c>
      <c r="G76" s="190"/>
      <c r="H76" s="189" t="s">
        <v>58</v>
      </c>
      <c r="I76" s="189" t="s">
        <v>61</v>
      </c>
      <c r="J76" s="189" t="s">
        <v>1281</v>
      </c>
      <c r="K76" s="188"/>
    </row>
    <row r="77" spans="2:11" customFormat="1" ht="17.25" customHeight="1">
      <c r="B77" s="187"/>
      <c r="C77" s="191" t="s">
        <v>1282</v>
      </c>
      <c r="D77" s="191"/>
      <c r="E77" s="191"/>
      <c r="F77" s="192" t="s">
        <v>1283</v>
      </c>
      <c r="G77" s="193"/>
      <c r="H77" s="191"/>
      <c r="I77" s="191"/>
      <c r="J77" s="191" t="s">
        <v>1284</v>
      </c>
      <c r="K77" s="188"/>
    </row>
    <row r="78" spans="2:11" customFormat="1" ht="5.25" customHeight="1">
      <c r="B78" s="187"/>
      <c r="C78" s="194"/>
      <c r="D78" s="194"/>
      <c r="E78" s="194"/>
      <c r="F78" s="194"/>
      <c r="G78" s="195"/>
      <c r="H78" s="194"/>
      <c r="I78" s="194"/>
      <c r="J78" s="194"/>
      <c r="K78" s="188"/>
    </row>
    <row r="79" spans="2:11" customFormat="1" ht="15" customHeight="1">
      <c r="B79" s="187"/>
      <c r="C79" s="176" t="s">
        <v>57</v>
      </c>
      <c r="D79" s="196"/>
      <c r="E79" s="196"/>
      <c r="F79" s="197" t="s">
        <v>1285</v>
      </c>
      <c r="G79" s="198"/>
      <c r="H79" s="176" t="s">
        <v>1286</v>
      </c>
      <c r="I79" s="176" t="s">
        <v>1287</v>
      </c>
      <c r="J79" s="176">
        <v>20</v>
      </c>
      <c r="K79" s="188"/>
    </row>
    <row r="80" spans="2:11" customFormat="1" ht="15" customHeight="1">
      <c r="B80" s="187"/>
      <c r="C80" s="176" t="s">
        <v>1288</v>
      </c>
      <c r="D80" s="176"/>
      <c r="E80" s="176"/>
      <c r="F80" s="197" t="s">
        <v>1285</v>
      </c>
      <c r="G80" s="198"/>
      <c r="H80" s="176" t="s">
        <v>1289</v>
      </c>
      <c r="I80" s="176" t="s">
        <v>1287</v>
      </c>
      <c r="J80" s="176">
        <v>120</v>
      </c>
      <c r="K80" s="188"/>
    </row>
    <row r="81" spans="2:11" customFormat="1" ht="15" customHeight="1">
      <c r="B81" s="199"/>
      <c r="C81" s="176" t="s">
        <v>1290</v>
      </c>
      <c r="D81" s="176"/>
      <c r="E81" s="176"/>
      <c r="F81" s="197" t="s">
        <v>1291</v>
      </c>
      <c r="G81" s="198"/>
      <c r="H81" s="176" t="s">
        <v>1292</v>
      </c>
      <c r="I81" s="176" t="s">
        <v>1287</v>
      </c>
      <c r="J81" s="176">
        <v>50</v>
      </c>
      <c r="K81" s="188"/>
    </row>
    <row r="82" spans="2:11" customFormat="1" ht="15" customHeight="1">
      <c r="B82" s="199"/>
      <c r="C82" s="176" t="s">
        <v>1293</v>
      </c>
      <c r="D82" s="176"/>
      <c r="E82" s="176"/>
      <c r="F82" s="197" t="s">
        <v>1285</v>
      </c>
      <c r="G82" s="198"/>
      <c r="H82" s="176" t="s">
        <v>1294</v>
      </c>
      <c r="I82" s="176" t="s">
        <v>1295</v>
      </c>
      <c r="J82" s="176"/>
      <c r="K82" s="188"/>
    </row>
    <row r="83" spans="2:11" customFormat="1" ht="15" customHeight="1">
      <c r="B83" s="199"/>
      <c r="C83" s="176" t="s">
        <v>1296</v>
      </c>
      <c r="D83" s="176"/>
      <c r="E83" s="176"/>
      <c r="F83" s="197" t="s">
        <v>1291</v>
      </c>
      <c r="G83" s="176"/>
      <c r="H83" s="176" t="s">
        <v>1297</v>
      </c>
      <c r="I83" s="176" t="s">
        <v>1287</v>
      </c>
      <c r="J83" s="176">
        <v>15</v>
      </c>
      <c r="K83" s="188"/>
    </row>
    <row r="84" spans="2:11" customFormat="1" ht="15" customHeight="1">
      <c r="B84" s="199"/>
      <c r="C84" s="176" t="s">
        <v>1298</v>
      </c>
      <c r="D84" s="176"/>
      <c r="E84" s="176"/>
      <c r="F84" s="197" t="s">
        <v>1291</v>
      </c>
      <c r="G84" s="176"/>
      <c r="H84" s="176" t="s">
        <v>1299</v>
      </c>
      <c r="I84" s="176" t="s">
        <v>1287</v>
      </c>
      <c r="J84" s="176">
        <v>15</v>
      </c>
      <c r="K84" s="188"/>
    </row>
    <row r="85" spans="2:11" customFormat="1" ht="15" customHeight="1">
      <c r="B85" s="199"/>
      <c r="C85" s="176" t="s">
        <v>1300</v>
      </c>
      <c r="D85" s="176"/>
      <c r="E85" s="176"/>
      <c r="F85" s="197" t="s">
        <v>1291</v>
      </c>
      <c r="G85" s="176"/>
      <c r="H85" s="176" t="s">
        <v>1301</v>
      </c>
      <c r="I85" s="176" t="s">
        <v>1287</v>
      </c>
      <c r="J85" s="176">
        <v>20</v>
      </c>
      <c r="K85" s="188"/>
    </row>
    <row r="86" spans="2:11" customFormat="1" ht="15" customHeight="1">
      <c r="B86" s="199"/>
      <c r="C86" s="176" t="s">
        <v>1302</v>
      </c>
      <c r="D86" s="176"/>
      <c r="E86" s="176"/>
      <c r="F86" s="197" t="s">
        <v>1291</v>
      </c>
      <c r="G86" s="176"/>
      <c r="H86" s="176" t="s">
        <v>1303</v>
      </c>
      <c r="I86" s="176" t="s">
        <v>1287</v>
      </c>
      <c r="J86" s="176">
        <v>20</v>
      </c>
      <c r="K86" s="188"/>
    </row>
    <row r="87" spans="2:11" customFormat="1" ht="15" customHeight="1">
      <c r="B87" s="199"/>
      <c r="C87" s="176" t="s">
        <v>1304</v>
      </c>
      <c r="D87" s="176"/>
      <c r="E87" s="176"/>
      <c r="F87" s="197" t="s">
        <v>1291</v>
      </c>
      <c r="G87" s="198"/>
      <c r="H87" s="176" t="s">
        <v>1305</v>
      </c>
      <c r="I87" s="176" t="s">
        <v>1287</v>
      </c>
      <c r="J87" s="176">
        <v>50</v>
      </c>
      <c r="K87" s="188"/>
    </row>
    <row r="88" spans="2:11" customFormat="1" ht="15" customHeight="1">
      <c r="B88" s="199"/>
      <c r="C88" s="176" t="s">
        <v>1306</v>
      </c>
      <c r="D88" s="176"/>
      <c r="E88" s="176"/>
      <c r="F88" s="197" t="s">
        <v>1291</v>
      </c>
      <c r="G88" s="198"/>
      <c r="H88" s="176" t="s">
        <v>1307</v>
      </c>
      <c r="I88" s="176" t="s">
        <v>1287</v>
      </c>
      <c r="J88" s="176">
        <v>20</v>
      </c>
      <c r="K88" s="188"/>
    </row>
    <row r="89" spans="2:11" customFormat="1" ht="15" customHeight="1">
      <c r="B89" s="199"/>
      <c r="C89" s="176" t="s">
        <v>1308</v>
      </c>
      <c r="D89" s="176"/>
      <c r="E89" s="176"/>
      <c r="F89" s="197" t="s">
        <v>1291</v>
      </c>
      <c r="G89" s="198"/>
      <c r="H89" s="176" t="s">
        <v>1309</v>
      </c>
      <c r="I89" s="176" t="s">
        <v>1287</v>
      </c>
      <c r="J89" s="176">
        <v>20</v>
      </c>
      <c r="K89" s="188"/>
    </row>
    <row r="90" spans="2:11" customFormat="1" ht="15" customHeight="1">
      <c r="B90" s="199"/>
      <c r="C90" s="176" t="s">
        <v>1310</v>
      </c>
      <c r="D90" s="176"/>
      <c r="E90" s="176"/>
      <c r="F90" s="197" t="s">
        <v>1291</v>
      </c>
      <c r="G90" s="198"/>
      <c r="H90" s="176" t="s">
        <v>1311</v>
      </c>
      <c r="I90" s="176" t="s">
        <v>1287</v>
      </c>
      <c r="J90" s="176">
        <v>50</v>
      </c>
      <c r="K90" s="188"/>
    </row>
    <row r="91" spans="2:11" customFormat="1" ht="15" customHeight="1">
      <c r="B91" s="199"/>
      <c r="C91" s="176" t="s">
        <v>1312</v>
      </c>
      <c r="D91" s="176"/>
      <c r="E91" s="176"/>
      <c r="F91" s="197" t="s">
        <v>1291</v>
      </c>
      <c r="G91" s="198"/>
      <c r="H91" s="176" t="s">
        <v>1312</v>
      </c>
      <c r="I91" s="176" t="s">
        <v>1287</v>
      </c>
      <c r="J91" s="176">
        <v>50</v>
      </c>
      <c r="K91" s="188"/>
    </row>
    <row r="92" spans="2:11" customFormat="1" ht="15" customHeight="1">
      <c r="B92" s="199"/>
      <c r="C92" s="176" t="s">
        <v>1313</v>
      </c>
      <c r="D92" s="176"/>
      <c r="E92" s="176"/>
      <c r="F92" s="197" t="s">
        <v>1291</v>
      </c>
      <c r="G92" s="198"/>
      <c r="H92" s="176" t="s">
        <v>1314</v>
      </c>
      <c r="I92" s="176" t="s">
        <v>1287</v>
      </c>
      <c r="J92" s="176">
        <v>255</v>
      </c>
      <c r="K92" s="188"/>
    </row>
    <row r="93" spans="2:11" customFormat="1" ht="15" customHeight="1">
      <c r="B93" s="199"/>
      <c r="C93" s="176" t="s">
        <v>1315</v>
      </c>
      <c r="D93" s="176"/>
      <c r="E93" s="176"/>
      <c r="F93" s="197" t="s">
        <v>1285</v>
      </c>
      <c r="G93" s="198"/>
      <c r="H93" s="176" t="s">
        <v>1316</v>
      </c>
      <c r="I93" s="176" t="s">
        <v>1317</v>
      </c>
      <c r="J93" s="176"/>
      <c r="K93" s="188"/>
    </row>
    <row r="94" spans="2:11" customFormat="1" ht="15" customHeight="1">
      <c r="B94" s="199"/>
      <c r="C94" s="176" t="s">
        <v>1318</v>
      </c>
      <c r="D94" s="176"/>
      <c r="E94" s="176"/>
      <c r="F94" s="197" t="s">
        <v>1285</v>
      </c>
      <c r="G94" s="198"/>
      <c r="H94" s="176" t="s">
        <v>1319</v>
      </c>
      <c r="I94" s="176" t="s">
        <v>1320</v>
      </c>
      <c r="J94" s="176"/>
      <c r="K94" s="188"/>
    </row>
    <row r="95" spans="2:11" customFormat="1" ht="15" customHeight="1">
      <c r="B95" s="199"/>
      <c r="C95" s="176" t="s">
        <v>1321</v>
      </c>
      <c r="D95" s="176"/>
      <c r="E95" s="176"/>
      <c r="F95" s="197" t="s">
        <v>1285</v>
      </c>
      <c r="G95" s="198"/>
      <c r="H95" s="176" t="s">
        <v>1321</v>
      </c>
      <c r="I95" s="176" t="s">
        <v>1320</v>
      </c>
      <c r="J95" s="176"/>
      <c r="K95" s="188"/>
    </row>
    <row r="96" spans="2:11" customFormat="1" ht="15" customHeight="1">
      <c r="B96" s="199"/>
      <c r="C96" s="176" t="s">
        <v>42</v>
      </c>
      <c r="D96" s="176"/>
      <c r="E96" s="176"/>
      <c r="F96" s="197" t="s">
        <v>1285</v>
      </c>
      <c r="G96" s="198"/>
      <c r="H96" s="176" t="s">
        <v>1322</v>
      </c>
      <c r="I96" s="176" t="s">
        <v>1320</v>
      </c>
      <c r="J96" s="176"/>
      <c r="K96" s="188"/>
    </row>
    <row r="97" spans="2:11" customFormat="1" ht="15" customHeight="1">
      <c r="B97" s="199"/>
      <c r="C97" s="176" t="s">
        <v>52</v>
      </c>
      <c r="D97" s="176"/>
      <c r="E97" s="176"/>
      <c r="F97" s="197" t="s">
        <v>1285</v>
      </c>
      <c r="G97" s="198"/>
      <c r="H97" s="176" t="s">
        <v>1323</v>
      </c>
      <c r="I97" s="176" t="s">
        <v>1320</v>
      </c>
      <c r="J97" s="176"/>
      <c r="K97" s="188"/>
    </row>
    <row r="98" spans="2:11" customFormat="1" ht="15" customHeight="1">
      <c r="B98" s="200"/>
      <c r="C98" s="201"/>
      <c r="D98" s="201"/>
      <c r="E98" s="201"/>
      <c r="F98" s="201"/>
      <c r="G98" s="201"/>
      <c r="H98" s="201"/>
      <c r="I98" s="201"/>
      <c r="J98" s="201"/>
      <c r="K98" s="202"/>
    </row>
    <row r="99" spans="2:11" customFormat="1" ht="18.75" customHeight="1">
      <c r="B99" s="203"/>
      <c r="C99" s="204"/>
      <c r="D99" s="204"/>
      <c r="E99" s="204"/>
      <c r="F99" s="204"/>
      <c r="G99" s="204"/>
      <c r="H99" s="204"/>
      <c r="I99" s="204"/>
      <c r="J99" s="204"/>
      <c r="K99" s="203"/>
    </row>
    <row r="100" spans="2:11" customFormat="1" ht="18.75" customHeight="1">
      <c r="B100" s="183"/>
      <c r="C100" s="183"/>
      <c r="D100" s="183"/>
      <c r="E100" s="183"/>
      <c r="F100" s="183"/>
      <c r="G100" s="183"/>
      <c r="H100" s="183"/>
      <c r="I100" s="183"/>
      <c r="J100" s="183"/>
      <c r="K100" s="183"/>
    </row>
    <row r="101" spans="2:11" customFormat="1" ht="7.5" customHeight="1">
      <c r="B101" s="184"/>
      <c r="C101" s="185"/>
      <c r="D101" s="185"/>
      <c r="E101" s="185"/>
      <c r="F101" s="185"/>
      <c r="G101" s="185"/>
      <c r="H101" s="185"/>
      <c r="I101" s="185"/>
      <c r="J101" s="185"/>
      <c r="K101" s="186"/>
    </row>
    <row r="102" spans="2:11" customFormat="1" ht="45" customHeight="1">
      <c r="B102" s="187"/>
      <c r="C102" s="295" t="s">
        <v>1324</v>
      </c>
      <c r="D102" s="295"/>
      <c r="E102" s="295"/>
      <c r="F102" s="295"/>
      <c r="G102" s="295"/>
      <c r="H102" s="295"/>
      <c r="I102" s="295"/>
      <c r="J102" s="295"/>
      <c r="K102" s="188"/>
    </row>
    <row r="103" spans="2:11" customFormat="1" ht="17.25" customHeight="1">
      <c r="B103" s="187"/>
      <c r="C103" s="189" t="s">
        <v>1279</v>
      </c>
      <c r="D103" s="189"/>
      <c r="E103" s="189"/>
      <c r="F103" s="189" t="s">
        <v>1280</v>
      </c>
      <c r="G103" s="190"/>
      <c r="H103" s="189" t="s">
        <v>58</v>
      </c>
      <c r="I103" s="189" t="s">
        <v>61</v>
      </c>
      <c r="J103" s="189" t="s">
        <v>1281</v>
      </c>
      <c r="K103" s="188"/>
    </row>
    <row r="104" spans="2:11" customFormat="1" ht="17.25" customHeight="1">
      <c r="B104" s="187"/>
      <c r="C104" s="191" t="s">
        <v>1282</v>
      </c>
      <c r="D104" s="191"/>
      <c r="E104" s="191"/>
      <c r="F104" s="192" t="s">
        <v>1283</v>
      </c>
      <c r="G104" s="193"/>
      <c r="H104" s="191"/>
      <c r="I104" s="191"/>
      <c r="J104" s="191" t="s">
        <v>1284</v>
      </c>
      <c r="K104" s="188"/>
    </row>
    <row r="105" spans="2:11" customFormat="1" ht="5.25" customHeight="1">
      <c r="B105" s="187"/>
      <c r="C105" s="189"/>
      <c r="D105" s="189"/>
      <c r="E105" s="189"/>
      <c r="F105" s="189"/>
      <c r="G105" s="205"/>
      <c r="H105" s="189"/>
      <c r="I105" s="189"/>
      <c r="J105" s="189"/>
      <c r="K105" s="188"/>
    </row>
    <row r="106" spans="2:11" customFormat="1" ht="15" customHeight="1">
      <c r="B106" s="187"/>
      <c r="C106" s="176" t="s">
        <v>57</v>
      </c>
      <c r="D106" s="196"/>
      <c r="E106" s="196"/>
      <c r="F106" s="197" t="s">
        <v>1285</v>
      </c>
      <c r="G106" s="176"/>
      <c r="H106" s="176" t="s">
        <v>1325</v>
      </c>
      <c r="I106" s="176" t="s">
        <v>1287</v>
      </c>
      <c r="J106" s="176">
        <v>20</v>
      </c>
      <c r="K106" s="188"/>
    </row>
    <row r="107" spans="2:11" customFormat="1" ht="15" customHeight="1">
      <c r="B107" s="187"/>
      <c r="C107" s="176" t="s">
        <v>1288</v>
      </c>
      <c r="D107" s="176"/>
      <c r="E107" s="176"/>
      <c r="F107" s="197" t="s">
        <v>1285</v>
      </c>
      <c r="G107" s="176"/>
      <c r="H107" s="176" t="s">
        <v>1325</v>
      </c>
      <c r="I107" s="176" t="s">
        <v>1287</v>
      </c>
      <c r="J107" s="176">
        <v>120</v>
      </c>
      <c r="K107" s="188"/>
    </row>
    <row r="108" spans="2:11" customFormat="1" ht="15" customHeight="1">
      <c r="B108" s="199"/>
      <c r="C108" s="176" t="s">
        <v>1290</v>
      </c>
      <c r="D108" s="176"/>
      <c r="E108" s="176"/>
      <c r="F108" s="197" t="s">
        <v>1291</v>
      </c>
      <c r="G108" s="176"/>
      <c r="H108" s="176" t="s">
        <v>1325</v>
      </c>
      <c r="I108" s="176" t="s">
        <v>1287</v>
      </c>
      <c r="J108" s="176">
        <v>50</v>
      </c>
      <c r="K108" s="188"/>
    </row>
    <row r="109" spans="2:11" customFormat="1" ht="15" customHeight="1">
      <c r="B109" s="199"/>
      <c r="C109" s="176" t="s">
        <v>1293</v>
      </c>
      <c r="D109" s="176"/>
      <c r="E109" s="176"/>
      <c r="F109" s="197" t="s">
        <v>1285</v>
      </c>
      <c r="G109" s="176"/>
      <c r="H109" s="176" t="s">
        <v>1325</v>
      </c>
      <c r="I109" s="176" t="s">
        <v>1295</v>
      </c>
      <c r="J109" s="176"/>
      <c r="K109" s="188"/>
    </row>
    <row r="110" spans="2:11" customFormat="1" ht="15" customHeight="1">
      <c r="B110" s="199"/>
      <c r="C110" s="176" t="s">
        <v>1304</v>
      </c>
      <c r="D110" s="176"/>
      <c r="E110" s="176"/>
      <c r="F110" s="197" t="s">
        <v>1291</v>
      </c>
      <c r="G110" s="176"/>
      <c r="H110" s="176" t="s">
        <v>1325</v>
      </c>
      <c r="I110" s="176" t="s">
        <v>1287</v>
      </c>
      <c r="J110" s="176">
        <v>50</v>
      </c>
      <c r="K110" s="188"/>
    </row>
    <row r="111" spans="2:11" customFormat="1" ht="15" customHeight="1">
      <c r="B111" s="199"/>
      <c r="C111" s="176" t="s">
        <v>1312</v>
      </c>
      <c r="D111" s="176"/>
      <c r="E111" s="176"/>
      <c r="F111" s="197" t="s">
        <v>1291</v>
      </c>
      <c r="G111" s="176"/>
      <c r="H111" s="176" t="s">
        <v>1325</v>
      </c>
      <c r="I111" s="176" t="s">
        <v>1287</v>
      </c>
      <c r="J111" s="176">
        <v>50</v>
      </c>
      <c r="K111" s="188"/>
    </row>
    <row r="112" spans="2:11" customFormat="1" ht="15" customHeight="1">
      <c r="B112" s="199"/>
      <c r="C112" s="176" t="s">
        <v>1310</v>
      </c>
      <c r="D112" s="176"/>
      <c r="E112" s="176"/>
      <c r="F112" s="197" t="s">
        <v>1291</v>
      </c>
      <c r="G112" s="176"/>
      <c r="H112" s="176" t="s">
        <v>1325</v>
      </c>
      <c r="I112" s="176" t="s">
        <v>1287</v>
      </c>
      <c r="J112" s="176">
        <v>50</v>
      </c>
      <c r="K112" s="188"/>
    </row>
    <row r="113" spans="2:11" customFormat="1" ht="15" customHeight="1">
      <c r="B113" s="199"/>
      <c r="C113" s="176" t="s">
        <v>57</v>
      </c>
      <c r="D113" s="176"/>
      <c r="E113" s="176"/>
      <c r="F113" s="197" t="s">
        <v>1285</v>
      </c>
      <c r="G113" s="176"/>
      <c r="H113" s="176" t="s">
        <v>1326</v>
      </c>
      <c r="I113" s="176" t="s">
        <v>1287</v>
      </c>
      <c r="J113" s="176">
        <v>20</v>
      </c>
      <c r="K113" s="188"/>
    </row>
    <row r="114" spans="2:11" customFormat="1" ht="15" customHeight="1">
      <c r="B114" s="199"/>
      <c r="C114" s="176" t="s">
        <v>1327</v>
      </c>
      <c r="D114" s="176"/>
      <c r="E114" s="176"/>
      <c r="F114" s="197" t="s">
        <v>1285</v>
      </c>
      <c r="G114" s="176"/>
      <c r="H114" s="176" t="s">
        <v>1328</v>
      </c>
      <c r="I114" s="176" t="s">
        <v>1287</v>
      </c>
      <c r="J114" s="176">
        <v>120</v>
      </c>
      <c r="K114" s="188"/>
    </row>
    <row r="115" spans="2:11" customFormat="1" ht="15" customHeight="1">
      <c r="B115" s="199"/>
      <c r="C115" s="176" t="s">
        <v>42</v>
      </c>
      <c r="D115" s="176"/>
      <c r="E115" s="176"/>
      <c r="F115" s="197" t="s">
        <v>1285</v>
      </c>
      <c r="G115" s="176"/>
      <c r="H115" s="176" t="s">
        <v>1329</v>
      </c>
      <c r="I115" s="176" t="s">
        <v>1320</v>
      </c>
      <c r="J115" s="176"/>
      <c r="K115" s="188"/>
    </row>
    <row r="116" spans="2:11" customFormat="1" ht="15" customHeight="1">
      <c r="B116" s="199"/>
      <c r="C116" s="176" t="s">
        <v>52</v>
      </c>
      <c r="D116" s="176"/>
      <c r="E116" s="176"/>
      <c r="F116" s="197" t="s">
        <v>1285</v>
      </c>
      <c r="G116" s="176"/>
      <c r="H116" s="176" t="s">
        <v>1330</v>
      </c>
      <c r="I116" s="176" t="s">
        <v>1320</v>
      </c>
      <c r="J116" s="176"/>
      <c r="K116" s="188"/>
    </row>
    <row r="117" spans="2:11" customFormat="1" ht="15" customHeight="1">
      <c r="B117" s="199"/>
      <c r="C117" s="176" t="s">
        <v>61</v>
      </c>
      <c r="D117" s="176"/>
      <c r="E117" s="176"/>
      <c r="F117" s="197" t="s">
        <v>1285</v>
      </c>
      <c r="G117" s="176"/>
      <c r="H117" s="176" t="s">
        <v>1331</v>
      </c>
      <c r="I117" s="176" t="s">
        <v>1332</v>
      </c>
      <c r="J117" s="176"/>
      <c r="K117" s="188"/>
    </row>
    <row r="118" spans="2:11" customFormat="1" ht="15" customHeight="1">
      <c r="B118" s="200"/>
      <c r="C118" s="206"/>
      <c r="D118" s="206"/>
      <c r="E118" s="206"/>
      <c r="F118" s="206"/>
      <c r="G118" s="206"/>
      <c r="H118" s="206"/>
      <c r="I118" s="206"/>
      <c r="J118" s="206"/>
      <c r="K118" s="202"/>
    </row>
    <row r="119" spans="2:11" customFormat="1" ht="18.75" customHeight="1">
      <c r="B119" s="207"/>
      <c r="C119" s="208"/>
      <c r="D119" s="208"/>
      <c r="E119" s="208"/>
      <c r="F119" s="209"/>
      <c r="G119" s="208"/>
      <c r="H119" s="208"/>
      <c r="I119" s="208"/>
      <c r="J119" s="208"/>
      <c r="K119" s="207"/>
    </row>
    <row r="120" spans="2:11" customFormat="1" ht="18.75" customHeight="1">
      <c r="B120" s="183"/>
      <c r="C120" s="183"/>
      <c r="D120" s="183"/>
      <c r="E120" s="183"/>
      <c r="F120" s="183"/>
      <c r="G120" s="183"/>
      <c r="H120" s="183"/>
      <c r="I120" s="183"/>
      <c r="J120" s="183"/>
      <c r="K120" s="183"/>
    </row>
    <row r="121" spans="2:11" customFormat="1" ht="7.5" customHeight="1">
      <c r="B121" s="210"/>
      <c r="C121" s="211"/>
      <c r="D121" s="211"/>
      <c r="E121" s="211"/>
      <c r="F121" s="211"/>
      <c r="G121" s="211"/>
      <c r="H121" s="211"/>
      <c r="I121" s="211"/>
      <c r="J121" s="211"/>
      <c r="K121" s="212"/>
    </row>
    <row r="122" spans="2:11" customFormat="1" ht="45" customHeight="1">
      <c r="B122" s="213"/>
      <c r="C122" s="293" t="s">
        <v>1333</v>
      </c>
      <c r="D122" s="293"/>
      <c r="E122" s="293"/>
      <c r="F122" s="293"/>
      <c r="G122" s="293"/>
      <c r="H122" s="293"/>
      <c r="I122" s="293"/>
      <c r="J122" s="293"/>
      <c r="K122" s="214"/>
    </row>
    <row r="123" spans="2:11" customFormat="1" ht="17.25" customHeight="1">
      <c r="B123" s="215"/>
      <c r="C123" s="189" t="s">
        <v>1279</v>
      </c>
      <c r="D123" s="189"/>
      <c r="E123" s="189"/>
      <c r="F123" s="189" t="s">
        <v>1280</v>
      </c>
      <c r="G123" s="190"/>
      <c r="H123" s="189" t="s">
        <v>58</v>
      </c>
      <c r="I123" s="189" t="s">
        <v>61</v>
      </c>
      <c r="J123" s="189" t="s">
        <v>1281</v>
      </c>
      <c r="K123" s="216"/>
    </row>
    <row r="124" spans="2:11" customFormat="1" ht="17.25" customHeight="1">
      <c r="B124" s="215"/>
      <c r="C124" s="191" t="s">
        <v>1282</v>
      </c>
      <c r="D124" s="191"/>
      <c r="E124" s="191"/>
      <c r="F124" s="192" t="s">
        <v>1283</v>
      </c>
      <c r="G124" s="193"/>
      <c r="H124" s="191"/>
      <c r="I124" s="191"/>
      <c r="J124" s="191" t="s">
        <v>1284</v>
      </c>
      <c r="K124" s="216"/>
    </row>
    <row r="125" spans="2:11" customFormat="1" ht="5.25" customHeight="1">
      <c r="B125" s="217"/>
      <c r="C125" s="194"/>
      <c r="D125" s="194"/>
      <c r="E125" s="194"/>
      <c r="F125" s="194"/>
      <c r="G125" s="218"/>
      <c r="H125" s="194"/>
      <c r="I125" s="194"/>
      <c r="J125" s="194"/>
      <c r="K125" s="219"/>
    </row>
    <row r="126" spans="2:11" customFormat="1" ht="15" customHeight="1">
      <c r="B126" s="217"/>
      <c r="C126" s="176" t="s">
        <v>1288</v>
      </c>
      <c r="D126" s="196"/>
      <c r="E126" s="196"/>
      <c r="F126" s="197" t="s">
        <v>1285</v>
      </c>
      <c r="G126" s="176"/>
      <c r="H126" s="176" t="s">
        <v>1325</v>
      </c>
      <c r="I126" s="176" t="s">
        <v>1287</v>
      </c>
      <c r="J126" s="176">
        <v>120</v>
      </c>
      <c r="K126" s="220"/>
    </row>
    <row r="127" spans="2:11" customFormat="1" ht="15" customHeight="1">
      <c r="B127" s="217"/>
      <c r="C127" s="176" t="s">
        <v>1334</v>
      </c>
      <c r="D127" s="176"/>
      <c r="E127" s="176"/>
      <c r="F127" s="197" t="s">
        <v>1285</v>
      </c>
      <c r="G127" s="176"/>
      <c r="H127" s="176" t="s">
        <v>1335</v>
      </c>
      <c r="I127" s="176" t="s">
        <v>1287</v>
      </c>
      <c r="J127" s="176" t="s">
        <v>1336</v>
      </c>
      <c r="K127" s="220"/>
    </row>
    <row r="128" spans="2:11" customFormat="1" ht="15" customHeight="1">
      <c r="B128" s="217"/>
      <c r="C128" s="176" t="s">
        <v>1233</v>
      </c>
      <c r="D128" s="176"/>
      <c r="E128" s="176"/>
      <c r="F128" s="197" t="s">
        <v>1285</v>
      </c>
      <c r="G128" s="176"/>
      <c r="H128" s="176" t="s">
        <v>1337</v>
      </c>
      <c r="I128" s="176" t="s">
        <v>1287</v>
      </c>
      <c r="J128" s="176" t="s">
        <v>1336</v>
      </c>
      <c r="K128" s="220"/>
    </row>
    <row r="129" spans="2:11" customFormat="1" ht="15" customHeight="1">
      <c r="B129" s="217"/>
      <c r="C129" s="176" t="s">
        <v>1296</v>
      </c>
      <c r="D129" s="176"/>
      <c r="E129" s="176"/>
      <c r="F129" s="197" t="s">
        <v>1291</v>
      </c>
      <c r="G129" s="176"/>
      <c r="H129" s="176" t="s">
        <v>1297</v>
      </c>
      <c r="I129" s="176" t="s">
        <v>1287</v>
      </c>
      <c r="J129" s="176">
        <v>15</v>
      </c>
      <c r="K129" s="220"/>
    </row>
    <row r="130" spans="2:11" customFormat="1" ht="15" customHeight="1">
      <c r="B130" s="217"/>
      <c r="C130" s="176" t="s">
        <v>1298</v>
      </c>
      <c r="D130" s="176"/>
      <c r="E130" s="176"/>
      <c r="F130" s="197" t="s">
        <v>1291</v>
      </c>
      <c r="G130" s="176"/>
      <c r="H130" s="176" t="s">
        <v>1299</v>
      </c>
      <c r="I130" s="176" t="s">
        <v>1287</v>
      </c>
      <c r="J130" s="176">
        <v>15</v>
      </c>
      <c r="K130" s="220"/>
    </row>
    <row r="131" spans="2:11" customFormat="1" ht="15" customHeight="1">
      <c r="B131" s="217"/>
      <c r="C131" s="176" t="s">
        <v>1300</v>
      </c>
      <c r="D131" s="176"/>
      <c r="E131" s="176"/>
      <c r="F131" s="197" t="s">
        <v>1291</v>
      </c>
      <c r="G131" s="176"/>
      <c r="H131" s="176" t="s">
        <v>1301</v>
      </c>
      <c r="I131" s="176" t="s">
        <v>1287</v>
      </c>
      <c r="J131" s="176">
        <v>20</v>
      </c>
      <c r="K131" s="220"/>
    </row>
    <row r="132" spans="2:11" customFormat="1" ht="15" customHeight="1">
      <c r="B132" s="217"/>
      <c r="C132" s="176" t="s">
        <v>1302</v>
      </c>
      <c r="D132" s="176"/>
      <c r="E132" s="176"/>
      <c r="F132" s="197" t="s">
        <v>1291</v>
      </c>
      <c r="G132" s="176"/>
      <c r="H132" s="176" t="s">
        <v>1303</v>
      </c>
      <c r="I132" s="176" t="s">
        <v>1287</v>
      </c>
      <c r="J132" s="176">
        <v>20</v>
      </c>
      <c r="K132" s="220"/>
    </row>
    <row r="133" spans="2:11" customFormat="1" ht="15" customHeight="1">
      <c r="B133" s="217"/>
      <c r="C133" s="176" t="s">
        <v>1290</v>
      </c>
      <c r="D133" s="176"/>
      <c r="E133" s="176"/>
      <c r="F133" s="197" t="s">
        <v>1291</v>
      </c>
      <c r="G133" s="176"/>
      <c r="H133" s="176" t="s">
        <v>1325</v>
      </c>
      <c r="I133" s="176" t="s">
        <v>1287</v>
      </c>
      <c r="J133" s="176">
        <v>50</v>
      </c>
      <c r="K133" s="220"/>
    </row>
    <row r="134" spans="2:11" customFormat="1" ht="15" customHeight="1">
      <c r="B134" s="217"/>
      <c r="C134" s="176" t="s">
        <v>1304</v>
      </c>
      <c r="D134" s="176"/>
      <c r="E134" s="176"/>
      <c r="F134" s="197" t="s">
        <v>1291</v>
      </c>
      <c r="G134" s="176"/>
      <c r="H134" s="176" t="s">
        <v>1325</v>
      </c>
      <c r="I134" s="176" t="s">
        <v>1287</v>
      </c>
      <c r="J134" s="176">
        <v>50</v>
      </c>
      <c r="K134" s="220"/>
    </row>
    <row r="135" spans="2:11" customFormat="1" ht="15" customHeight="1">
      <c r="B135" s="217"/>
      <c r="C135" s="176" t="s">
        <v>1310</v>
      </c>
      <c r="D135" s="176"/>
      <c r="E135" s="176"/>
      <c r="F135" s="197" t="s">
        <v>1291</v>
      </c>
      <c r="G135" s="176"/>
      <c r="H135" s="176" t="s">
        <v>1325</v>
      </c>
      <c r="I135" s="176" t="s">
        <v>1287</v>
      </c>
      <c r="J135" s="176">
        <v>50</v>
      </c>
      <c r="K135" s="220"/>
    </row>
    <row r="136" spans="2:11" customFormat="1" ht="15" customHeight="1">
      <c r="B136" s="217"/>
      <c r="C136" s="176" t="s">
        <v>1312</v>
      </c>
      <c r="D136" s="176"/>
      <c r="E136" s="176"/>
      <c r="F136" s="197" t="s">
        <v>1291</v>
      </c>
      <c r="G136" s="176"/>
      <c r="H136" s="176" t="s">
        <v>1325</v>
      </c>
      <c r="I136" s="176" t="s">
        <v>1287</v>
      </c>
      <c r="J136" s="176">
        <v>50</v>
      </c>
      <c r="K136" s="220"/>
    </row>
    <row r="137" spans="2:11" customFormat="1" ht="15" customHeight="1">
      <c r="B137" s="217"/>
      <c r="C137" s="176" t="s">
        <v>1313</v>
      </c>
      <c r="D137" s="176"/>
      <c r="E137" s="176"/>
      <c r="F137" s="197" t="s">
        <v>1291</v>
      </c>
      <c r="G137" s="176"/>
      <c r="H137" s="176" t="s">
        <v>1338</v>
      </c>
      <c r="I137" s="176" t="s">
        <v>1287</v>
      </c>
      <c r="J137" s="176">
        <v>255</v>
      </c>
      <c r="K137" s="220"/>
    </row>
    <row r="138" spans="2:11" customFormat="1" ht="15" customHeight="1">
      <c r="B138" s="217"/>
      <c r="C138" s="176" t="s">
        <v>1315</v>
      </c>
      <c r="D138" s="176"/>
      <c r="E138" s="176"/>
      <c r="F138" s="197" t="s">
        <v>1285</v>
      </c>
      <c r="G138" s="176"/>
      <c r="H138" s="176" t="s">
        <v>1339</v>
      </c>
      <c r="I138" s="176" t="s">
        <v>1317</v>
      </c>
      <c r="J138" s="176"/>
      <c r="K138" s="220"/>
    </row>
    <row r="139" spans="2:11" customFormat="1" ht="15" customHeight="1">
      <c r="B139" s="217"/>
      <c r="C139" s="176" t="s">
        <v>1318</v>
      </c>
      <c r="D139" s="176"/>
      <c r="E139" s="176"/>
      <c r="F139" s="197" t="s">
        <v>1285</v>
      </c>
      <c r="G139" s="176"/>
      <c r="H139" s="176" t="s">
        <v>1340</v>
      </c>
      <c r="I139" s="176" t="s">
        <v>1320</v>
      </c>
      <c r="J139" s="176"/>
      <c r="K139" s="220"/>
    </row>
    <row r="140" spans="2:11" customFormat="1" ht="15" customHeight="1">
      <c r="B140" s="217"/>
      <c r="C140" s="176" t="s">
        <v>1321</v>
      </c>
      <c r="D140" s="176"/>
      <c r="E140" s="176"/>
      <c r="F140" s="197" t="s">
        <v>1285</v>
      </c>
      <c r="G140" s="176"/>
      <c r="H140" s="176" t="s">
        <v>1321</v>
      </c>
      <c r="I140" s="176" t="s">
        <v>1320</v>
      </c>
      <c r="J140" s="176"/>
      <c r="K140" s="220"/>
    </row>
    <row r="141" spans="2:11" customFormat="1" ht="15" customHeight="1">
      <c r="B141" s="217"/>
      <c r="C141" s="176" t="s">
        <v>42</v>
      </c>
      <c r="D141" s="176"/>
      <c r="E141" s="176"/>
      <c r="F141" s="197" t="s">
        <v>1285</v>
      </c>
      <c r="G141" s="176"/>
      <c r="H141" s="176" t="s">
        <v>1341</v>
      </c>
      <c r="I141" s="176" t="s">
        <v>1320</v>
      </c>
      <c r="J141" s="176"/>
      <c r="K141" s="220"/>
    </row>
    <row r="142" spans="2:11" customFormat="1" ht="15" customHeight="1">
      <c r="B142" s="217"/>
      <c r="C142" s="176" t="s">
        <v>1342</v>
      </c>
      <c r="D142" s="176"/>
      <c r="E142" s="176"/>
      <c r="F142" s="197" t="s">
        <v>1285</v>
      </c>
      <c r="G142" s="176"/>
      <c r="H142" s="176" t="s">
        <v>1343</v>
      </c>
      <c r="I142" s="176" t="s">
        <v>1320</v>
      </c>
      <c r="J142" s="176"/>
      <c r="K142" s="220"/>
    </row>
    <row r="143" spans="2:11" customFormat="1" ht="15" customHeight="1">
      <c r="B143" s="221"/>
      <c r="C143" s="222"/>
      <c r="D143" s="222"/>
      <c r="E143" s="222"/>
      <c r="F143" s="222"/>
      <c r="G143" s="222"/>
      <c r="H143" s="222"/>
      <c r="I143" s="222"/>
      <c r="J143" s="222"/>
      <c r="K143" s="223"/>
    </row>
    <row r="144" spans="2:11" customFormat="1" ht="18.75" customHeight="1">
      <c r="B144" s="208"/>
      <c r="C144" s="208"/>
      <c r="D144" s="208"/>
      <c r="E144" s="208"/>
      <c r="F144" s="209"/>
      <c r="G144" s="208"/>
      <c r="H144" s="208"/>
      <c r="I144" s="208"/>
      <c r="J144" s="208"/>
      <c r="K144" s="208"/>
    </row>
    <row r="145" spans="2:11" customFormat="1" ht="18.75" customHeight="1">
      <c r="B145" s="183"/>
      <c r="C145" s="183"/>
      <c r="D145" s="183"/>
      <c r="E145" s="183"/>
      <c r="F145" s="183"/>
      <c r="G145" s="183"/>
      <c r="H145" s="183"/>
      <c r="I145" s="183"/>
      <c r="J145" s="183"/>
      <c r="K145" s="183"/>
    </row>
    <row r="146" spans="2:11" customFormat="1" ht="7.5" customHeight="1">
      <c r="B146" s="184"/>
      <c r="C146" s="185"/>
      <c r="D146" s="185"/>
      <c r="E146" s="185"/>
      <c r="F146" s="185"/>
      <c r="G146" s="185"/>
      <c r="H146" s="185"/>
      <c r="I146" s="185"/>
      <c r="J146" s="185"/>
      <c r="K146" s="186"/>
    </row>
    <row r="147" spans="2:11" customFormat="1" ht="45" customHeight="1">
      <c r="B147" s="187"/>
      <c r="C147" s="295" t="s">
        <v>1344</v>
      </c>
      <c r="D147" s="295"/>
      <c r="E147" s="295"/>
      <c r="F147" s="295"/>
      <c r="G147" s="295"/>
      <c r="H147" s="295"/>
      <c r="I147" s="295"/>
      <c r="J147" s="295"/>
      <c r="K147" s="188"/>
    </row>
    <row r="148" spans="2:11" customFormat="1" ht="17.25" customHeight="1">
      <c r="B148" s="187"/>
      <c r="C148" s="189" t="s">
        <v>1279</v>
      </c>
      <c r="D148" s="189"/>
      <c r="E148" s="189"/>
      <c r="F148" s="189" t="s">
        <v>1280</v>
      </c>
      <c r="G148" s="190"/>
      <c r="H148" s="189" t="s">
        <v>58</v>
      </c>
      <c r="I148" s="189" t="s">
        <v>61</v>
      </c>
      <c r="J148" s="189" t="s">
        <v>1281</v>
      </c>
      <c r="K148" s="188"/>
    </row>
    <row r="149" spans="2:11" customFormat="1" ht="17.25" customHeight="1">
      <c r="B149" s="187"/>
      <c r="C149" s="191" t="s">
        <v>1282</v>
      </c>
      <c r="D149" s="191"/>
      <c r="E149" s="191"/>
      <c r="F149" s="192" t="s">
        <v>1283</v>
      </c>
      <c r="G149" s="193"/>
      <c r="H149" s="191"/>
      <c r="I149" s="191"/>
      <c r="J149" s="191" t="s">
        <v>1284</v>
      </c>
      <c r="K149" s="188"/>
    </row>
    <row r="150" spans="2:11" customFormat="1" ht="5.25" customHeight="1">
      <c r="B150" s="199"/>
      <c r="C150" s="194"/>
      <c r="D150" s="194"/>
      <c r="E150" s="194"/>
      <c r="F150" s="194"/>
      <c r="G150" s="195"/>
      <c r="H150" s="194"/>
      <c r="I150" s="194"/>
      <c r="J150" s="194"/>
      <c r="K150" s="220"/>
    </row>
    <row r="151" spans="2:11" customFormat="1" ht="15" customHeight="1">
      <c r="B151" s="199"/>
      <c r="C151" s="224" t="s">
        <v>1288</v>
      </c>
      <c r="D151" s="176"/>
      <c r="E151" s="176"/>
      <c r="F151" s="225" t="s">
        <v>1285</v>
      </c>
      <c r="G151" s="176"/>
      <c r="H151" s="224" t="s">
        <v>1325</v>
      </c>
      <c r="I151" s="224" t="s">
        <v>1287</v>
      </c>
      <c r="J151" s="224">
        <v>120</v>
      </c>
      <c r="K151" s="220"/>
    </row>
    <row r="152" spans="2:11" customFormat="1" ht="15" customHeight="1">
      <c r="B152" s="199"/>
      <c r="C152" s="224" t="s">
        <v>1334</v>
      </c>
      <c r="D152" s="176"/>
      <c r="E152" s="176"/>
      <c r="F152" s="225" t="s">
        <v>1285</v>
      </c>
      <c r="G152" s="176"/>
      <c r="H152" s="224" t="s">
        <v>1345</v>
      </c>
      <c r="I152" s="224" t="s">
        <v>1287</v>
      </c>
      <c r="J152" s="224" t="s">
        <v>1336</v>
      </c>
      <c r="K152" s="220"/>
    </row>
    <row r="153" spans="2:11" customFormat="1" ht="15" customHeight="1">
      <c r="B153" s="199"/>
      <c r="C153" s="224" t="s">
        <v>1233</v>
      </c>
      <c r="D153" s="176"/>
      <c r="E153" s="176"/>
      <c r="F153" s="225" t="s">
        <v>1285</v>
      </c>
      <c r="G153" s="176"/>
      <c r="H153" s="224" t="s">
        <v>1346</v>
      </c>
      <c r="I153" s="224" t="s">
        <v>1287</v>
      </c>
      <c r="J153" s="224" t="s">
        <v>1336</v>
      </c>
      <c r="K153" s="220"/>
    </row>
    <row r="154" spans="2:11" customFormat="1" ht="15" customHeight="1">
      <c r="B154" s="199"/>
      <c r="C154" s="224" t="s">
        <v>1290</v>
      </c>
      <c r="D154" s="176"/>
      <c r="E154" s="176"/>
      <c r="F154" s="225" t="s">
        <v>1291</v>
      </c>
      <c r="G154" s="176"/>
      <c r="H154" s="224" t="s">
        <v>1325</v>
      </c>
      <c r="I154" s="224" t="s">
        <v>1287</v>
      </c>
      <c r="J154" s="224">
        <v>50</v>
      </c>
      <c r="K154" s="220"/>
    </row>
    <row r="155" spans="2:11" customFormat="1" ht="15" customHeight="1">
      <c r="B155" s="199"/>
      <c r="C155" s="224" t="s">
        <v>1293</v>
      </c>
      <c r="D155" s="176"/>
      <c r="E155" s="176"/>
      <c r="F155" s="225" t="s">
        <v>1285</v>
      </c>
      <c r="G155" s="176"/>
      <c r="H155" s="224" t="s">
        <v>1325</v>
      </c>
      <c r="I155" s="224" t="s">
        <v>1295</v>
      </c>
      <c r="J155" s="224"/>
      <c r="K155" s="220"/>
    </row>
    <row r="156" spans="2:11" customFormat="1" ht="15" customHeight="1">
      <c r="B156" s="199"/>
      <c r="C156" s="224" t="s">
        <v>1304</v>
      </c>
      <c r="D156" s="176"/>
      <c r="E156" s="176"/>
      <c r="F156" s="225" t="s">
        <v>1291</v>
      </c>
      <c r="G156" s="176"/>
      <c r="H156" s="224" t="s">
        <v>1325</v>
      </c>
      <c r="I156" s="224" t="s">
        <v>1287</v>
      </c>
      <c r="J156" s="224">
        <v>50</v>
      </c>
      <c r="K156" s="220"/>
    </row>
    <row r="157" spans="2:11" customFormat="1" ht="15" customHeight="1">
      <c r="B157" s="199"/>
      <c r="C157" s="224" t="s">
        <v>1312</v>
      </c>
      <c r="D157" s="176"/>
      <c r="E157" s="176"/>
      <c r="F157" s="225" t="s">
        <v>1291</v>
      </c>
      <c r="G157" s="176"/>
      <c r="H157" s="224" t="s">
        <v>1325</v>
      </c>
      <c r="I157" s="224" t="s">
        <v>1287</v>
      </c>
      <c r="J157" s="224">
        <v>50</v>
      </c>
      <c r="K157" s="220"/>
    </row>
    <row r="158" spans="2:11" customFormat="1" ht="15" customHeight="1">
      <c r="B158" s="199"/>
      <c r="C158" s="224" t="s">
        <v>1310</v>
      </c>
      <c r="D158" s="176"/>
      <c r="E158" s="176"/>
      <c r="F158" s="225" t="s">
        <v>1291</v>
      </c>
      <c r="G158" s="176"/>
      <c r="H158" s="224" t="s">
        <v>1325</v>
      </c>
      <c r="I158" s="224" t="s">
        <v>1287</v>
      </c>
      <c r="J158" s="224">
        <v>50</v>
      </c>
      <c r="K158" s="220"/>
    </row>
    <row r="159" spans="2:11" customFormat="1" ht="15" customHeight="1">
      <c r="B159" s="199"/>
      <c r="C159" s="224" t="s">
        <v>98</v>
      </c>
      <c r="D159" s="176"/>
      <c r="E159" s="176"/>
      <c r="F159" s="225" t="s">
        <v>1285</v>
      </c>
      <c r="G159" s="176"/>
      <c r="H159" s="224" t="s">
        <v>1347</v>
      </c>
      <c r="I159" s="224" t="s">
        <v>1287</v>
      </c>
      <c r="J159" s="224" t="s">
        <v>1348</v>
      </c>
      <c r="K159" s="220"/>
    </row>
    <row r="160" spans="2:11" customFormat="1" ht="15" customHeight="1">
      <c r="B160" s="199"/>
      <c r="C160" s="224" t="s">
        <v>1349</v>
      </c>
      <c r="D160" s="176"/>
      <c r="E160" s="176"/>
      <c r="F160" s="225" t="s">
        <v>1285</v>
      </c>
      <c r="G160" s="176"/>
      <c r="H160" s="224" t="s">
        <v>1350</v>
      </c>
      <c r="I160" s="224" t="s">
        <v>1320</v>
      </c>
      <c r="J160" s="224"/>
      <c r="K160" s="220"/>
    </row>
    <row r="161" spans="2:11" customFormat="1" ht="15" customHeight="1">
      <c r="B161" s="226"/>
      <c r="C161" s="206"/>
      <c r="D161" s="206"/>
      <c r="E161" s="206"/>
      <c r="F161" s="206"/>
      <c r="G161" s="206"/>
      <c r="H161" s="206"/>
      <c r="I161" s="206"/>
      <c r="J161" s="206"/>
      <c r="K161" s="227"/>
    </row>
    <row r="162" spans="2:11" customFormat="1" ht="18.75" customHeight="1">
      <c r="B162" s="208"/>
      <c r="C162" s="218"/>
      <c r="D162" s="218"/>
      <c r="E162" s="218"/>
      <c r="F162" s="228"/>
      <c r="G162" s="218"/>
      <c r="H162" s="218"/>
      <c r="I162" s="218"/>
      <c r="J162" s="218"/>
      <c r="K162" s="208"/>
    </row>
    <row r="163" spans="2:11" customFormat="1" ht="18.75" customHeight="1">
      <c r="B163" s="183"/>
      <c r="C163" s="183"/>
      <c r="D163" s="183"/>
      <c r="E163" s="183"/>
      <c r="F163" s="183"/>
      <c r="G163" s="183"/>
      <c r="H163" s="183"/>
      <c r="I163" s="183"/>
      <c r="J163" s="183"/>
      <c r="K163" s="183"/>
    </row>
    <row r="164" spans="2:11" customFormat="1" ht="7.5" customHeight="1">
      <c r="B164" s="165"/>
      <c r="C164" s="166"/>
      <c r="D164" s="166"/>
      <c r="E164" s="166"/>
      <c r="F164" s="166"/>
      <c r="G164" s="166"/>
      <c r="H164" s="166"/>
      <c r="I164" s="166"/>
      <c r="J164" s="166"/>
      <c r="K164" s="167"/>
    </row>
    <row r="165" spans="2:11" customFormat="1" ht="45" customHeight="1">
      <c r="B165" s="168"/>
      <c r="C165" s="293" t="s">
        <v>1351</v>
      </c>
      <c r="D165" s="293"/>
      <c r="E165" s="293"/>
      <c r="F165" s="293"/>
      <c r="G165" s="293"/>
      <c r="H165" s="293"/>
      <c r="I165" s="293"/>
      <c r="J165" s="293"/>
      <c r="K165" s="169"/>
    </row>
    <row r="166" spans="2:11" customFormat="1" ht="17.25" customHeight="1">
      <c r="B166" s="168"/>
      <c r="C166" s="189" t="s">
        <v>1279</v>
      </c>
      <c r="D166" s="189"/>
      <c r="E166" s="189"/>
      <c r="F166" s="189" t="s">
        <v>1280</v>
      </c>
      <c r="G166" s="229"/>
      <c r="H166" s="230" t="s">
        <v>58</v>
      </c>
      <c r="I166" s="230" t="s">
        <v>61</v>
      </c>
      <c r="J166" s="189" t="s">
        <v>1281</v>
      </c>
      <c r="K166" s="169"/>
    </row>
    <row r="167" spans="2:11" customFormat="1" ht="17.25" customHeight="1">
      <c r="B167" s="170"/>
      <c r="C167" s="191" t="s">
        <v>1282</v>
      </c>
      <c r="D167" s="191"/>
      <c r="E167" s="191"/>
      <c r="F167" s="192" t="s">
        <v>1283</v>
      </c>
      <c r="G167" s="231"/>
      <c r="H167" s="232"/>
      <c r="I167" s="232"/>
      <c r="J167" s="191" t="s">
        <v>1284</v>
      </c>
      <c r="K167" s="171"/>
    </row>
    <row r="168" spans="2:11" customFormat="1" ht="5.25" customHeight="1">
      <c r="B168" s="199"/>
      <c r="C168" s="194"/>
      <c r="D168" s="194"/>
      <c r="E168" s="194"/>
      <c r="F168" s="194"/>
      <c r="G168" s="195"/>
      <c r="H168" s="194"/>
      <c r="I168" s="194"/>
      <c r="J168" s="194"/>
      <c r="K168" s="220"/>
    </row>
    <row r="169" spans="2:11" customFormat="1" ht="15" customHeight="1">
      <c r="B169" s="199"/>
      <c r="C169" s="176" t="s">
        <v>1288</v>
      </c>
      <c r="D169" s="176"/>
      <c r="E169" s="176"/>
      <c r="F169" s="197" t="s">
        <v>1285</v>
      </c>
      <c r="G169" s="176"/>
      <c r="H169" s="176" t="s">
        <v>1325</v>
      </c>
      <c r="I169" s="176" t="s">
        <v>1287</v>
      </c>
      <c r="J169" s="176">
        <v>120</v>
      </c>
      <c r="K169" s="220"/>
    </row>
    <row r="170" spans="2:11" customFormat="1" ht="15" customHeight="1">
      <c r="B170" s="199"/>
      <c r="C170" s="176" t="s">
        <v>1334</v>
      </c>
      <c r="D170" s="176"/>
      <c r="E170" s="176"/>
      <c r="F170" s="197" t="s">
        <v>1285</v>
      </c>
      <c r="G170" s="176"/>
      <c r="H170" s="176" t="s">
        <v>1335</v>
      </c>
      <c r="I170" s="176" t="s">
        <v>1287</v>
      </c>
      <c r="J170" s="176" t="s">
        <v>1336</v>
      </c>
      <c r="K170" s="220"/>
    </row>
    <row r="171" spans="2:11" customFormat="1" ht="15" customHeight="1">
      <c r="B171" s="199"/>
      <c r="C171" s="176" t="s">
        <v>1233</v>
      </c>
      <c r="D171" s="176"/>
      <c r="E171" s="176"/>
      <c r="F171" s="197" t="s">
        <v>1285</v>
      </c>
      <c r="G171" s="176"/>
      <c r="H171" s="176" t="s">
        <v>1352</v>
      </c>
      <c r="I171" s="176" t="s">
        <v>1287</v>
      </c>
      <c r="J171" s="176" t="s">
        <v>1336</v>
      </c>
      <c r="K171" s="220"/>
    </row>
    <row r="172" spans="2:11" customFormat="1" ht="15" customHeight="1">
      <c r="B172" s="199"/>
      <c r="C172" s="176" t="s">
        <v>1290</v>
      </c>
      <c r="D172" s="176"/>
      <c r="E172" s="176"/>
      <c r="F172" s="197" t="s">
        <v>1291</v>
      </c>
      <c r="G172" s="176"/>
      <c r="H172" s="176" t="s">
        <v>1352</v>
      </c>
      <c r="I172" s="176" t="s">
        <v>1287</v>
      </c>
      <c r="J172" s="176">
        <v>50</v>
      </c>
      <c r="K172" s="220"/>
    </row>
    <row r="173" spans="2:11" customFormat="1" ht="15" customHeight="1">
      <c r="B173" s="199"/>
      <c r="C173" s="176" t="s">
        <v>1293</v>
      </c>
      <c r="D173" s="176"/>
      <c r="E173" s="176"/>
      <c r="F173" s="197" t="s">
        <v>1285</v>
      </c>
      <c r="G173" s="176"/>
      <c r="H173" s="176" t="s">
        <v>1352</v>
      </c>
      <c r="I173" s="176" t="s">
        <v>1295</v>
      </c>
      <c r="J173" s="176"/>
      <c r="K173" s="220"/>
    </row>
    <row r="174" spans="2:11" customFormat="1" ht="15" customHeight="1">
      <c r="B174" s="199"/>
      <c r="C174" s="176" t="s">
        <v>1304</v>
      </c>
      <c r="D174" s="176"/>
      <c r="E174" s="176"/>
      <c r="F174" s="197" t="s">
        <v>1291</v>
      </c>
      <c r="G174" s="176"/>
      <c r="H174" s="176" t="s">
        <v>1352</v>
      </c>
      <c r="I174" s="176" t="s">
        <v>1287</v>
      </c>
      <c r="J174" s="176">
        <v>50</v>
      </c>
      <c r="K174" s="220"/>
    </row>
    <row r="175" spans="2:11" customFormat="1" ht="15" customHeight="1">
      <c r="B175" s="199"/>
      <c r="C175" s="176" t="s">
        <v>1312</v>
      </c>
      <c r="D175" s="176"/>
      <c r="E175" s="176"/>
      <c r="F175" s="197" t="s">
        <v>1291</v>
      </c>
      <c r="G175" s="176"/>
      <c r="H175" s="176" t="s">
        <v>1352</v>
      </c>
      <c r="I175" s="176" t="s">
        <v>1287</v>
      </c>
      <c r="J175" s="176">
        <v>50</v>
      </c>
      <c r="K175" s="220"/>
    </row>
    <row r="176" spans="2:11" customFormat="1" ht="15" customHeight="1">
      <c r="B176" s="199"/>
      <c r="C176" s="176" t="s">
        <v>1310</v>
      </c>
      <c r="D176" s="176"/>
      <c r="E176" s="176"/>
      <c r="F176" s="197" t="s">
        <v>1291</v>
      </c>
      <c r="G176" s="176"/>
      <c r="H176" s="176" t="s">
        <v>1352</v>
      </c>
      <c r="I176" s="176" t="s">
        <v>1287</v>
      </c>
      <c r="J176" s="176">
        <v>50</v>
      </c>
      <c r="K176" s="220"/>
    </row>
    <row r="177" spans="2:11" customFormat="1" ht="15" customHeight="1">
      <c r="B177" s="199"/>
      <c r="C177" s="176" t="s">
        <v>127</v>
      </c>
      <c r="D177" s="176"/>
      <c r="E177" s="176"/>
      <c r="F177" s="197" t="s">
        <v>1285</v>
      </c>
      <c r="G177" s="176"/>
      <c r="H177" s="176" t="s">
        <v>1353</v>
      </c>
      <c r="I177" s="176" t="s">
        <v>1354</v>
      </c>
      <c r="J177" s="176"/>
      <c r="K177" s="220"/>
    </row>
    <row r="178" spans="2:11" customFormat="1" ht="15" customHeight="1">
      <c r="B178" s="199"/>
      <c r="C178" s="176" t="s">
        <v>61</v>
      </c>
      <c r="D178" s="176"/>
      <c r="E178" s="176"/>
      <c r="F178" s="197" t="s">
        <v>1285</v>
      </c>
      <c r="G178" s="176"/>
      <c r="H178" s="176" t="s">
        <v>1355</v>
      </c>
      <c r="I178" s="176" t="s">
        <v>1356</v>
      </c>
      <c r="J178" s="176">
        <v>1</v>
      </c>
      <c r="K178" s="220"/>
    </row>
    <row r="179" spans="2:11" customFormat="1" ht="15" customHeight="1">
      <c r="B179" s="199"/>
      <c r="C179" s="176" t="s">
        <v>57</v>
      </c>
      <c r="D179" s="176"/>
      <c r="E179" s="176"/>
      <c r="F179" s="197" t="s">
        <v>1285</v>
      </c>
      <c r="G179" s="176"/>
      <c r="H179" s="176" t="s">
        <v>1357</v>
      </c>
      <c r="I179" s="176" t="s">
        <v>1287</v>
      </c>
      <c r="J179" s="176">
        <v>20</v>
      </c>
      <c r="K179" s="220"/>
    </row>
    <row r="180" spans="2:11" customFormat="1" ht="15" customHeight="1">
      <c r="B180" s="199"/>
      <c r="C180" s="176" t="s">
        <v>58</v>
      </c>
      <c r="D180" s="176"/>
      <c r="E180" s="176"/>
      <c r="F180" s="197" t="s">
        <v>1285</v>
      </c>
      <c r="G180" s="176"/>
      <c r="H180" s="176" t="s">
        <v>1358</v>
      </c>
      <c r="I180" s="176" t="s">
        <v>1287</v>
      </c>
      <c r="J180" s="176">
        <v>255</v>
      </c>
      <c r="K180" s="220"/>
    </row>
    <row r="181" spans="2:11" customFormat="1" ht="15" customHeight="1">
      <c r="B181" s="199"/>
      <c r="C181" s="176" t="s">
        <v>128</v>
      </c>
      <c r="D181" s="176"/>
      <c r="E181" s="176"/>
      <c r="F181" s="197" t="s">
        <v>1285</v>
      </c>
      <c r="G181" s="176"/>
      <c r="H181" s="176" t="s">
        <v>1249</v>
      </c>
      <c r="I181" s="176" t="s">
        <v>1287</v>
      </c>
      <c r="J181" s="176">
        <v>10</v>
      </c>
      <c r="K181" s="220"/>
    </row>
    <row r="182" spans="2:11" customFormat="1" ht="15" customHeight="1">
      <c r="B182" s="199"/>
      <c r="C182" s="176" t="s">
        <v>129</v>
      </c>
      <c r="D182" s="176"/>
      <c r="E182" s="176"/>
      <c r="F182" s="197" t="s">
        <v>1285</v>
      </c>
      <c r="G182" s="176"/>
      <c r="H182" s="176" t="s">
        <v>1359</v>
      </c>
      <c r="I182" s="176" t="s">
        <v>1320</v>
      </c>
      <c r="J182" s="176"/>
      <c r="K182" s="220"/>
    </row>
    <row r="183" spans="2:11" customFormat="1" ht="15" customHeight="1">
      <c r="B183" s="199"/>
      <c r="C183" s="176" t="s">
        <v>1360</v>
      </c>
      <c r="D183" s="176"/>
      <c r="E183" s="176"/>
      <c r="F183" s="197" t="s">
        <v>1285</v>
      </c>
      <c r="G183" s="176"/>
      <c r="H183" s="176" t="s">
        <v>1361</v>
      </c>
      <c r="I183" s="176" t="s">
        <v>1320</v>
      </c>
      <c r="J183" s="176"/>
      <c r="K183" s="220"/>
    </row>
    <row r="184" spans="2:11" customFormat="1" ht="15" customHeight="1">
      <c r="B184" s="199"/>
      <c r="C184" s="176" t="s">
        <v>1349</v>
      </c>
      <c r="D184" s="176"/>
      <c r="E184" s="176"/>
      <c r="F184" s="197" t="s">
        <v>1285</v>
      </c>
      <c r="G184" s="176"/>
      <c r="H184" s="176" t="s">
        <v>1362</v>
      </c>
      <c r="I184" s="176" t="s">
        <v>1320</v>
      </c>
      <c r="J184" s="176"/>
      <c r="K184" s="220"/>
    </row>
    <row r="185" spans="2:11" customFormat="1" ht="15" customHeight="1">
      <c r="B185" s="199"/>
      <c r="C185" s="176" t="s">
        <v>131</v>
      </c>
      <c r="D185" s="176"/>
      <c r="E185" s="176"/>
      <c r="F185" s="197" t="s">
        <v>1291</v>
      </c>
      <c r="G185" s="176"/>
      <c r="H185" s="176" t="s">
        <v>1363</v>
      </c>
      <c r="I185" s="176" t="s">
        <v>1287</v>
      </c>
      <c r="J185" s="176">
        <v>50</v>
      </c>
      <c r="K185" s="220"/>
    </row>
    <row r="186" spans="2:11" customFormat="1" ht="15" customHeight="1">
      <c r="B186" s="199"/>
      <c r="C186" s="176" t="s">
        <v>1364</v>
      </c>
      <c r="D186" s="176"/>
      <c r="E186" s="176"/>
      <c r="F186" s="197" t="s">
        <v>1291</v>
      </c>
      <c r="G186" s="176"/>
      <c r="H186" s="176" t="s">
        <v>1365</v>
      </c>
      <c r="I186" s="176" t="s">
        <v>1366</v>
      </c>
      <c r="J186" s="176"/>
      <c r="K186" s="220"/>
    </row>
    <row r="187" spans="2:11" customFormat="1" ht="15" customHeight="1">
      <c r="B187" s="199"/>
      <c r="C187" s="176" t="s">
        <v>1367</v>
      </c>
      <c r="D187" s="176"/>
      <c r="E187" s="176"/>
      <c r="F187" s="197" t="s">
        <v>1291</v>
      </c>
      <c r="G187" s="176"/>
      <c r="H187" s="176" t="s">
        <v>1368</v>
      </c>
      <c r="I187" s="176" t="s">
        <v>1366</v>
      </c>
      <c r="J187" s="176"/>
      <c r="K187" s="220"/>
    </row>
    <row r="188" spans="2:11" customFormat="1" ht="15" customHeight="1">
      <c r="B188" s="199"/>
      <c r="C188" s="176" t="s">
        <v>1369</v>
      </c>
      <c r="D188" s="176"/>
      <c r="E188" s="176"/>
      <c r="F188" s="197" t="s">
        <v>1291</v>
      </c>
      <c r="G188" s="176"/>
      <c r="H188" s="176" t="s">
        <v>1370</v>
      </c>
      <c r="I188" s="176" t="s">
        <v>1366</v>
      </c>
      <c r="J188" s="176"/>
      <c r="K188" s="220"/>
    </row>
    <row r="189" spans="2:11" customFormat="1" ht="15" customHeight="1">
      <c r="B189" s="199"/>
      <c r="C189" s="233" t="s">
        <v>1371</v>
      </c>
      <c r="D189" s="176"/>
      <c r="E189" s="176"/>
      <c r="F189" s="197" t="s">
        <v>1291</v>
      </c>
      <c r="G189" s="176"/>
      <c r="H189" s="176" t="s">
        <v>1372</v>
      </c>
      <c r="I189" s="176" t="s">
        <v>1373</v>
      </c>
      <c r="J189" s="234" t="s">
        <v>1374</v>
      </c>
      <c r="K189" s="220"/>
    </row>
    <row r="190" spans="2:11" customFormat="1" ht="15" customHeight="1">
      <c r="B190" s="235"/>
      <c r="C190" s="236" t="s">
        <v>1375</v>
      </c>
      <c r="D190" s="237"/>
      <c r="E190" s="237"/>
      <c r="F190" s="238" t="s">
        <v>1291</v>
      </c>
      <c r="G190" s="237"/>
      <c r="H190" s="237" t="s">
        <v>1376</v>
      </c>
      <c r="I190" s="237" t="s">
        <v>1373</v>
      </c>
      <c r="J190" s="239" t="s">
        <v>1374</v>
      </c>
      <c r="K190" s="240"/>
    </row>
    <row r="191" spans="2:11" customFormat="1" ht="15" customHeight="1">
      <c r="B191" s="199"/>
      <c r="C191" s="233" t="s">
        <v>46</v>
      </c>
      <c r="D191" s="176"/>
      <c r="E191" s="176"/>
      <c r="F191" s="197" t="s">
        <v>1285</v>
      </c>
      <c r="G191" s="176"/>
      <c r="H191" s="173" t="s">
        <v>1377</v>
      </c>
      <c r="I191" s="176" t="s">
        <v>1378</v>
      </c>
      <c r="J191" s="176"/>
      <c r="K191" s="220"/>
    </row>
    <row r="192" spans="2:11" customFormat="1" ht="15" customHeight="1">
      <c r="B192" s="199"/>
      <c r="C192" s="233" t="s">
        <v>1379</v>
      </c>
      <c r="D192" s="176"/>
      <c r="E192" s="176"/>
      <c r="F192" s="197" t="s">
        <v>1285</v>
      </c>
      <c r="G192" s="176"/>
      <c r="H192" s="176" t="s">
        <v>1380</v>
      </c>
      <c r="I192" s="176" t="s">
        <v>1320</v>
      </c>
      <c r="J192" s="176"/>
      <c r="K192" s="220"/>
    </row>
    <row r="193" spans="2:11" customFormat="1" ht="15" customHeight="1">
      <c r="B193" s="199"/>
      <c r="C193" s="233" t="s">
        <v>1381</v>
      </c>
      <c r="D193" s="176"/>
      <c r="E193" s="176"/>
      <c r="F193" s="197" t="s">
        <v>1285</v>
      </c>
      <c r="G193" s="176"/>
      <c r="H193" s="176" t="s">
        <v>1382</v>
      </c>
      <c r="I193" s="176" t="s">
        <v>1320</v>
      </c>
      <c r="J193" s="176"/>
      <c r="K193" s="220"/>
    </row>
    <row r="194" spans="2:11" customFormat="1" ht="15" customHeight="1">
      <c r="B194" s="199"/>
      <c r="C194" s="233" t="s">
        <v>1383</v>
      </c>
      <c r="D194" s="176"/>
      <c r="E194" s="176"/>
      <c r="F194" s="197" t="s">
        <v>1291</v>
      </c>
      <c r="G194" s="176"/>
      <c r="H194" s="176" t="s">
        <v>1384</v>
      </c>
      <c r="I194" s="176" t="s">
        <v>1320</v>
      </c>
      <c r="J194" s="176"/>
      <c r="K194" s="220"/>
    </row>
    <row r="195" spans="2:11" customFormat="1" ht="15" customHeight="1">
      <c r="B195" s="226"/>
      <c r="C195" s="241"/>
      <c r="D195" s="206"/>
      <c r="E195" s="206"/>
      <c r="F195" s="206"/>
      <c r="G195" s="206"/>
      <c r="H195" s="206"/>
      <c r="I195" s="206"/>
      <c r="J195" s="206"/>
      <c r="K195" s="227"/>
    </row>
    <row r="196" spans="2:11" customFormat="1" ht="18.75" customHeight="1">
      <c r="B196" s="208"/>
      <c r="C196" s="218"/>
      <c r="D196" s="218"/>
      <c r="E196" s="218"/>
      <c r="F196" s="228"/>
      <c r="G196" s="218"/>
      <c r="H196" s="218"/>
      <c r="I196" s="218"/>
      <c r="J196" s="218"/>
      <c r="K196" s="208"/>
    </row>
    <row r="197" spans="2:11" customFormat="1" ht="18.75" customHeight="1">
      <c r="B197" s="208"/>
      <c r="C197" s="218"/>
      <c r="D197" s="218"/>
      <c r="E197" s="218"/>
      <c r="F197" s="228"/>
      <c r="G197" s="218"/>
      <c r="H197" s="218"/>
      <c r="I197" s="218"/>
      <c r="J197" s="218"/>
      <c r="K197" s="208"/>
    </row>
    <row r="198" spans="2:11" customFormat="1" ht="18.75" customHeight="1">
      <c r="B198" s="183"/>
      <c r="C198" s="183"/>
      <c r="D198" s="183"/>
      <c r="E198" s="183"/>
      <c r="F198" s="183"/>
      <c r="G198" s="183"/>
      <c r="H198" s="183"/>
      <c r="I198" s="183"/>
      <c r="J198" s="183"/>
      <c r="K198" s="183"/>
    </row>
    <row r="199" spans="2:11" customFormat="1" ht="13.5">
      <c r="B199" s="165"/>
      <c r="C199" s="166"/>
      <c r="D199" s="166"/>
      <c r="E199" s="166"/>
      <c r="F199" s="166"/>
      <c r="G199" s="166"/>
      <c r="H199" s="166"/>
      <c r="I199" s="166"/>
      <c r="J199" s="166"/>
      <c r="K199" s="167"/>
    </row>
    <row r="200" spans="2:11" customFormat="1" ht="21">
      <c r="B200" s="168"/>
      <c r="C200" s="293" t="s">
        <v>1385</v>
      </c>
      <c r="D200" s="293"/>
      <c r="E200" s="293"/>
      <c r="F200" s="293"/>
      <c r="G200" s="293"/>
      <c r="H200" s="293"/>
      <c r="I200" s="293"/>
      <c r="J200" s="293"/>
      <c r="K200" s="169"/>
    </row>
    <row r="201" spans="2:11" customFormat="1" ht="25.5" customHeight="1">
      <c r="B201" s="168"/>
      <c r="C201" s="242" t="s">
        <v>1386</v>
      </c>
      <c r="D201" s="242"/>
      <c r="E201" s="242"/>
      <c r="F201" s="242" t="s">
        <v>1387</v>
      </c>
      <c r="G201" s="243"/>
      <c r="H201" s="294" t="s">
        <v>1388</v>
      </c>
      <c r="I201" s="294"/>
      <c r="J201" s="294"/>
      <c r="K201" s="169"/>
    </row>
    <row r="202" spans="2:11" customFormat="1" ht="5.25" customHeight="1">
      <c r="B202" s="199"/>
      <c r="C202" s="194"/>
      <c r="D202" s="194"/>
      <c r="E202" s="194"/>
      <c r="F202" s="194"/>
      <c r="G202" s="218"/>
      <c r="H202" s="194"/>
      <c r="I202" s="194"/>
      <c r="J202" s="194"/>
      <c r="K202" s="220"/>
    </row>
    <row r="203" spans="2:11" customFormat="1" ht="15" customHeight="1">
      <c r="B203" s="199"/>
      <c r="C203" s="176" t="s">
        <v>1378</v>
      </c>
      <c r="D203" s="176"/>
      <c r="E203" s="176"/>
      <c r="F203" s="197" t="s">
        <v>47</v>
      </c>
      <c r="G203" s="176"/>
      <c r="H203" s="292" t="s">
        <v>1389</v>
      </c>
      <c r="I203" s="292"/>
      <c r="J203" s="292"/>
      <c r="K203" s="220"/>
    </row>
    <row r="204" spans="2:11" customFormat="1" ht="15" customHeight="1">
      <c r="B204" s="199"/>
      <c r="C204" s="176"/>
      <c r="D204" s="176"/>
      <c r="E204" s="176"/>
      <c r="F204" s="197" t="s">
        <v>48</v>
      </c>
      <c r="G204" s="176"/>
      <c r="H204" s="292" t="s">
        <v>1390</v>
      </c>
      <c r="I204" s="292"/>
      <c r="J204" s="292"/>
      <c r="K204" s="220"/>
    </row>
    <row r="205" spans="2:11" customFormat="1" ht="15" customHeight="1">
      <c r="B205" s="199"/>
      <c r="C205" s="176"/>
      <c r="D205" s="176"/>
      <c r="E205" s="176"/>
      <c r="F205" s="197" t="s">
        <v>51</v>
      </c>
      <c r="G205" s="176"/>
      <c r="H205" s="292" t="s">
        <v>1391</v>
      </c>
      <c r="I205" s="292"/>
      <c r="J205" s="292"/>
      <c r="K205" s="220"/>
    </row>
    <row r="206" spans="2:11" customFormat="1" ht="15" customHeight="1">
      <c r="B206" s="199"/>
      <c r="C206" s="176"/>
      <c r="D206" s="176"/>
      <c r="E206" s="176"/>
      <c r="F206" s="197" t="s">
        <v>49</v>
      </c>
      <c r="G206" s="176"/>
      <c r="H206" s="292" t="s">
        <v>1392</v>
      </c>
      <c r="I206" s="292"/>
      <c r="J206" s="292"/>
      <c r="K206" s="220"/>
    </row>
    <row r="207" spans="2:11" customFormat="1" ht="15" customHeight="1">
      <c r="B207" s="199"/>
      <c r="C207" s="176"/>
      <c r="D207" s="176"/>
      <c r="E207" s="176"/>
      <c r="F207" s="197" t="s">
        <v>50</v>
      </c>
      <c r="G207" s="176"/>
      <c r="H207" s="292" t="s">
        <v>1393</v>
      </c>
      <c r="I207" s="292"/>
      <c r="J207" s="292"/>
      <c r="K207" s="220"/>
    </row>
    <row r="208" spans="2:11" customFormat="1" ht="15" customHeight="1">
      <c r="B208" s="199"/>
      <c r="C208" s="176"/>
      <c r="D208" s="176"/>
      <c r="E208" s="176"/>
      <c r="F208" s="197"/>
      <c r="G208" s="176"/>
      <c r="H208" s="176"/>
      <c r="I208" s="176"/>
      <c r="J208" s="176"/>
      <c r="K208" s="220"/>
    </row>
    <row r="209" spans="2:11" customFormat="1" ht="15" customHeight="1">
      <c r="B209" s="199"/>
      <c r="C209" s="176" t="s">
        <v>1332</v>
      </c>
      <c r="D209" s="176"/>
      <c r="E209" s="176"/>
      <c r="F209" s="197" t="s">
        <v>83</v>
      </c>
      <c r="G209" s="176"/>
      <c r="H209" s="292" t="s">
        <v>1394</v>
      </c>
      <c r="I209" s="292"/>
      <c r="J209" s="292"/>
      <c r="K209" s="220"/>
    </row>
    <row r="210" spans="2:11" customFormat="1" ht="15" customHeight="1">
      <c r="B210" s="199"/>
      <c r="C210" s="176"/>
      <c r="D210" s="176"/>
      <c r="E210" s="176"/>
      <c r="F210" s="197" t="s">
        <v>1227</v>
      </c>
      <c r="G210" s="176"/>
      <c r="H210" s="292" t="s">
        <v>1228</v>
      </c>
      <c r="I210" s="292"/>
      <c r="J210" s="292"/>
      <c r="K210" s="220"/>
    </row>
    <row r="211" spans="2:11" customFormat="1" ht="15" customHeight="1">
      <c r="B211" s="199"/>
      <c r="C211" s="176"/>
      <c r="D211" s="176"/>
      <c r="E211" s="176"/>
      <c r="F211" s="197" t="s">
        <v>1225</v>
      </c>
      <c r="G211" s="176"/>
      <c r="H211" s="292" t="s">
        <v>1395</v>
      </c>
      <c r="I211" s="292"/>
      <c r="J211" s="292"/>
      <c r="K211" s="220"/>
    </row>
    <row r="212" spans="2:11" customFormat="1" ht="15" customHeight="1">
      <c r="B212" s="244"/>
      <c r="C212" s="176"/>
      <c r="D212" s="176"/>
      <c r="E212" s="176"/>
      <c r="F212" s="197" t="s">
        <v>1229</v>
      </c>
      <c r="G212" s="233"/>
      <c r="H212" s="291" t="s">
        <v>1230</v>
      </c>
      <c r="I212" s="291"/>
      <c r="J212" s="291"/>
      <c r="K212" s="245"/>
    </row>
    <row r="213" spans="2:11" customFormat="1" ht="15" customHeight="1">
      <c r="B213" s="244"/>
      <c r="C213" s="176"/>
      <c r="D213" s="176"/>
      <c r="E213" s="176"/>
      <c r="F213" s="197" t="s">
        <v>1231</v>
      </c>
      <c r="G213" s="233"/>
      <c r="H213" s="291" t="s">
        <v>1396</v>
      </c>
      <c r="I213" s="291"/>
      <c r="J213" s="291"/>
      <c r="K213" s="245"/>
    </row>
    <row r="214" spans="2:11" customFormat="1" ht="15" customHeight="1">
      <c r="B214" s="244"/>
      <c r="C214" s="176"/>
      <c r="D214" s="176"/>
      <c r="E214" s="176"/>
      <c r="F214" s="197"/>
      <c r="G214" s="233"/>
      <c r="H214" s="224"/>
      <c r="I214" s="224"/>
      <c r="J214" s="224"/>
      <c r="K214" s="245"/>
    </row>
    <row r="215" spans="2:11" customFormat="1" ht="15" customHeight="1">
      <c r="B215" s="244"/>
      <c r="C215" s="176" t="s">
        <v>1356</v>
      </c>
      <c r="D215" s="176"/>
      <c r="E215" s="176"/>
      <c r="F215" s="197">
        <v>1</v>
      </c>
      <c r="G215" s="233"/>
      <c r="H215" s="291" t="s">
        <v>1397</v>
      </c>
      <c r="I215" s="291"/>
      <c r="J215" s="291"/>
      <c r="K215" s="245"/>
    </row>
    <row r="216" spans="2:11" customFormat="1" ht="15" customHeight="1">
      <c r="B216" s="244"/>
      <c r="C216" s="176"/>
      <c r="D216" s="176"/>
      <c r="E216" s="176"/>
      <c r="F216" s="197">
        <v>2</v>
      </c>
      <c r="G216" s="233"/>
      <c r="H216" s="291" t="s">
        <v>1398</v>
      </c>
      <c r="I216" s="291"/>
      <c r="J216" s="291"/>
      <c r="K216" s="245"/>
    </row>
    <row r="217" spans="2:11" customFormat="1" ht="15" customHeight="1">
      <c r="B217" s="244"/>
      <c r="C217" s="176"/>
      <c r="D217" s="176"/>
      <c r="E217" s="176"/>
      <c r="F217" s="197">
        <v>3</v>
      </c>
      <c r="G217" s="233"/>
      <c r="H217" s="291" t="s">
        <v>1399</v>
      </c>
      <c r="I217" s="291"/>
      <c r="J217" s="291"/>
      <c r="K217" s="245"/>
    </row>
    <row r="218" spans="2:11" customFormat="1" ht="15" customHeight="1">
      <c r="B218" s="244"/>
      <c r="C218" s="176"/>
      <c r="D218" s="176"/>
      <c r="E218" s="176"/>
      <c r="F218" s="197">
        <v>4</v>
      </c>
      <c r="G218" s="233"/>
      <c r="H218" s="291" t="s">
        <v>1400</v>
      </c>
      <c r="I218" s="291"/>
      <c r="J218" s="291"/>
      <c r="K218" s="245"/>
    </row>
    <row r="219" spans="2:11" customFormat="1" ht="12.75" customHeight="1">
      <c r="B219" s="246"/>
      <c r="C219" s="247"/>
      <c r="D219" s="247"/>
      <c r="E219" s="247"/>
      <c r="F219" s="247"/>
      <c r="G219" s="247"/>
      <c r="H219" s="247"/>
      <c r="I219" s="247"/>
      <c r="J219" s="247"/>
      <c r="K219" s="248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14_2025_01 - 1.NP</vt:lpstr>
      <vt:lpstr>14_2025_02 - 2.NP</vt:lpstr>
      <vt:lpstr>14_2025_03 - 3.NP</vt:lpstr>
      <vt:lpstr>Pokyny pro vyplnění</vt:lpstr>
      <vt:lpstr>'14_2025_01 - 1.NP'!Názvy_tisku</vt:lpstr>
      <vt:lpstr>'14_2025_02 - 2.NP'!Názvy_tisku</vt:lpstr>
      <vt:lpstr>'14_2025_03 - 3.NP'!Názvy_tisku</vt:lpstr>
      <vt:lpstr>'Rekapitulace stavby'!Názvy_tisku</vt:lpstr>
      <vt:lpstr>'14_2025_01 - 1.NP'!Oblast_tisku</vt:lpstr>
      <vt:lpstr>'14_2025_02 - 2.NP'!Oblast_tisku</vt:lpstr>
      <vt:lpstr>'14_2025_03 - 3.NP'!Oblast_tisku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Zemanová</dc:creator>
  <cp:lastModifiedBy>Markéta Lorenzová</cp:lastModifiedBy>
  <dcterms:created xsi:type="dcterms:W3CDTF">2025-05-13T06:26:46Z</dcterms:created>
  <dcterms:modified xsi:type="dcterms:W3CDTF">2025-05-13T06:54:57Z</dcterms:modified>
</cp:coreProperties>
</file>